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eonos.sharepoint.com/sites/GW_CMT_B2C Solutions and Innovation/03_Mobility Services/eMobility/REALIZACE/OPD DC/22_01_Penny_Dobříš/3_Realizace/PD/Rozpočet/"/>
    </mc:Choice>
  </mc:AlternateContent>
  <xr:revisionPtr revIDLastSave="0" documentId="8_{91CC6967-6EB4-4E0D-8AA0-54A1203DB335}" xr6:coauthVersionLast="47" xr6:coauthVersionMax="47" xr10:uidLastSave="{00000000-0000-0000-0000-000000000000}"/>
  <bookViews>
    <workbookView minimized="1" xWindow="3240" yWindow="3240" windowWidth="21600" windowHeight="11385" activeTab="4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IO 01 1 Pol" sheetId="12" r:id="rId4"/>
    <sheet name="SO 01 1 Pol" sheetId="13" r:id="rId5"/>
    <sheet name="SO VRN 1 Pol" sheetId="14" r:id="rId6"/>
  </sheets>
  <externalReferences>
    <externalReference r:id="rId7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'IO 01 1 Pol'!$1:$7</definedName>
    <definedName name="_xlnm.Print_Titles" localSheetId="4">'SO 01 1 Pol'!$1:$7</definedName>
    <definedName name="_xlnm.Print_Titles" localSheetId="5">'SO VRN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'IO 01 1 Pol'!$A$1:$Y$40</definedName>
    <definedName name="_xlnm.Print_Area" localSheetId="4">'SO 01 1 Pol'!$A$1:$Y$130</definedName>
    <definedName name="_xlnm.Print_Area" localSheetId="5">'SO VRN 1 Pol'!$A$1:$Y$28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3" i="1" l="1"/>
  <c r="I20" i="1" s="1"/>
  <c r="I61" i="1"/>
  <c r="I59" i="1"/>
  <c r="I53" i="1"/>
  <c r="G45" i="1"/>
  <c r="F45" i="1"/>
  <c r="H45" i="1" s="1"/>
  <c r="I45" i="1" s="1"/>
  <c r="G44" i="1"/>
  <c r="H44" i="1" s="1"/>
  <c r="I44" i="1" s="1"/>
  <c r="F44" i="1"/>
  <c r="G43" i="1"/>
  <c r="F43" i="1"/>
  <c r="G42" i="1"/>
  <c r="F42" i="1"/>
  <c r="F41" i="1"/>
  <c r="G40" i="1"/>
  <c r="F40" i="1"/>
  <c r="H40" i="1" s="1"/>
  <c r="I40" i="1" s="1"/>
  <c r="F39" i="1"/>
  <c r="G8" i="14"/>
  <c r="I62" i="1" s="1"/>
  <c r="I19" i="1" s="1"/>
  <c r="O8" i="14"/>
  <c r="G9" i="14"/>
  <c r="M9" i="14" s="1"/>
  <c r="I9" i="14"/>
  <c r="I8" i="14" s="1"/>
  <c r="K9" i="14"/>
  <c r="K8" i="14" s="1"/>
  <c r="O9" i="14"/>
  <c r="Q9" i="14"/>
  <c r="Q8" i="14" s="1"/>
  <c r="V9" i="14"/>
  <c r="V8" i="14" s="1"/>
  <c r="G11" i="14"/>
  <c r="I11" i="14"/>
  <c r="K11" i="14"/>
  <c r="M11" i="14"/>
  <c r="O11" i="14"/>
  <c r="Q11" i="14"/>
  <c r="V11" i="14"/>
  <c r="G13" i="14"/>
  <c r="I13" i="14"/>
  <c r="K13" i="14"/>
  <c r="M13" i="14"/>
  <c r="O13" i="14"/>
  <c r="Q13" i="14"/>
  <c r="V13" i="14"/>
  <c r="G15" i="14"/>
  <c r="O15" i="14"/>
  <c r="G16" i="14"/>
  <c r="I16" i="14"/>
  <c r="I15" i="14" s="1"/>
  <c r="K16" i="14"/>
  <c r="K15" i="14" s="1"/>
  <c r="M16" i="14"/>
  <c r="M15" i="14" s="1"/>
  <c r="O16" i="14"/>
  <c r="Q16" i="14"/>
  <c r="Q15" i="14" s="1"/>
  <c r="V16" i="14"/>
  <c r="V15" i="14" s="1"/>
  <c r="AE18" i="14"/>
  <c r="AF18" i="14"/>
  <c r="G9" i="13"/>
  <c r="M9" i="13" s="1"/>
  <c r="I9" i="13"/>
  <c r="I8" i="13" s="1"/>
  <c r="K9" i="13"/>
  <c r="K8" i="13" s="1"/>
  <c r="O9" i="13"/>
  <c r="Q9" i="13"/>
  <c r="Q8" i="13" s="1"/>
  <c r="V9" i="13"/>
  <c r="V8" i="13" s="1"/>
  <c r="G12" i="13"/>
  <c r="I12" i="13"/>
  <c r="K12" i="13"/>
  <c r="M12" i="13"/>
  <c r="O12" i="13"/>
  <c r="Q12" i="13"/>
  <c r="V12" i="13"/>
  <c r="G14" i="13"/>
  <c r="I14" i="13"/>
  <c r="K14" i="13"/>
  <c r="M14" i="13"/>
  <c r="O14" i="13"/>
  <c r="Q14" i="13"/>
  <c r="V14" i="13"/>
  <c r="G18" i="13"/>
  <c r="G8" i="13" s="1"/>
  <c r="I18" i="13"/>
  <c r="K18" i="13"/>
  <c r="O18" i="13"/>
  <c r="O8" i="13" s="1"/>
  <c r="Q18" i="13"/>
  <c r="V18" i="13"/>
  <c r="G20" i="13"/>
  <c r="M20" i="13" s="1"/>
  <c r="I20" i="13"/>
  <c r="K20" i="13"/>
  <c r="O20" i="13"/>
  <c r="Q20" i="13"/>
  <c r="V20" i="13"/>
  <c r="G22" i="13"/>
  <c r="I22" i="13"/>
  <c r="K22" i="13"/>
  <c r="M22" i="13"/>
  <c r="O22" i="13"/>
  <c r="Q22" i="13"/>
  <c r="V22" i="13"/>
  <c r="G24" i="13"/>
  <c r="I24" i="13"/>
  <c r="K24" i="13"/>
  <c r="M24" i="13"/>
  <c r="O24" i="13"/>
  <c r="Q24" i="13"/>
  <c r="V24" i="13"/>
  <c r="G26" i="13"/>
  <c r="M26" i="13" s="1"/>
  <c r="I26" i="13"/>
  <c r="K26" i="13"/>
  <c r="O26" i="13"/>
  <c r="Q26" i="13"/>
  <c r="V26" i="13"/>
  <c r="G28" i="13"/>
  <c r="M28" i="13" s="1"/>
  <c r="I28" i="13"/>
  <c r="K28" i="13"/>
  <c r="O28" i="13"/>
  <c r="Q28" i="13"/>
  <c r="V28" i="13"/>
  <c r="G31" i="13"/>
  <c r="I31" i="13"/>
  <c r="I30" i="13" s="1"/>
  <c r="K31" i="13"/>
  <c r="M31" i="13"/>
  <c r="O31" i="13"/>
  <c r="Q31" i="13"/>
  <c r="Q30" i="13" s="1"/>
  <c r="V31" i="13"/>
  <c r="G33" i="13"/>
  <c r="G30" i="13" s="1"/>
  <c r="I54" i="1" s="1"/>
  <c r="I33" i="13"/>
  <c r="K33" i="13"/>
  <c r="O33" i="13"/>
  <c r="O30" i="13" s="1"/>
  <c r="Q33" i="13"/>
  <c r="V33" i="13"/>
  <c r="G35" i="13"/>
  <c r="I35" i="13"/>
  <c r="K35" i="13"/>
  <c r="M35" i="13"/>
  <c r="O35" i="13"/>
  <c r="Q35" i="13"/>
  <c r="V35" i="13"/>
  <c r="G38" i="13"/>
  <c r="M38" i="13" s="1"/>
  <c r="I38" i="13"/>
  <c r="K38" i="13"/>
  <c r="K30" i="13" s="1"/>
  <c r="O38" i="13"/>
  <c r="Q38" i="13"/>
  <c r="V38" i="13"/>
  <c r="V30" i="13" s="1"/>
  <c r="G41" i="13"/>
  <c r="I41" i="13"/>
  <c r="K41" i="13"/>
  <c r="M41" i="13"/>
  <c r="O41" i="13"/>
  <c r="Q41" i="13"/>
  <c r="V41" i="13"/>
  <c r="G43" i="13"/>
  <c r="M43" i="13" s="1"/>
  <c r="I43" i="13"/>
  <c r="K43" i="13"/>
  <c r="O43" i="13"/>
  <c r="Q43" i="13"/>
  <c r="V43" i="13"/>
  <c r="I45" i="13"/>
  <c r="Q45" i="13"/>
  <c r="G46" i="13"/>
  <c r="M46" i="13" s="1"/>
  <c r="M45" i="13" s="1"/>
  <c r="I46" i="13"/>
  <c r="K46" i="13"/>
  <c r="K45" i="13" s="1"/>
  <c r="O46" i="13"/>
  <c r="O45" i="13" s="1"/>
  <c r="Q46" i="13"/>
  <c r="V46" i="13"/>
  <c r="V45" i="13" s="1"/>
  <c r="G49" i="13"/>
  <c r="G48" i="13" s="1"/>
  <c r="I56" i="1" s="1"/>
  <c r="I49" i="13"/>
  <c r="I48" i="13" s="1"/>
  <c r="K49" i="13"/>
  <c r="K48" i="13" s="1"/>
  <c r="O49" i="13"/>
  <c r="O48" i="13" s="1"/>
  <c r="Q49" i="13"/>
  <c r="Q48" i="13" s="1"/>
  <c r="V49" i="13"/>
  <c r="V48" i="13" s="1"/>
  <c r="G51" i="13"/>
  <c r="I51" i="13"/>
  <c r="K51" i="13"/>
  <c r="M51" i="13"/>
  <c r="O51" i="13"/>
  <c r="Q51" i="13"/>
  <c r="V51" i="13"/>
  <c r="G58" i="13"/>
  <c r="I58" i="13"/>
  <c r="K58" i="13"/>
  <c r="M58" i="13"/>
  <c r="O58" i="13"/>
  <c r="Q58" i="13"/>
  <c r="V58" i="13"/>
  <c r="G60" i="13"/>
  <c r="I60" i="13"/>
  <c r="K60" i="13"/>
  <c r="M60" i="13"/>
  <c r="O60" i="13"/>
  <c r="Q60" i="13"/>
  <c r="V60" i="13"/>
  <c r="G62" i="13"/>
  <c r="M62" i="13" s="1"/>
  <c r="I62" i="13"/>
  <c r="K62" i="13"/>
  <c r="O62" i="13"/>
  <c r="Q62" i="13"/>
  <c r="V62" i="13"/>
  <c r="G64" i="13"/>
  <c r="I64" i="13"/>
  <c r="K64" i="13"/>
  <c r="M64" i="13"/>
  <c r="O64" i="13"/>
  <c r="Q64" i="13"/>
  <c r="V64" i="13"/>
  <c r="G66" i="13"/>
  <c r="I66" i="13"/>
  <c r="K66" i="13"/>
  <c r="M66" i="13"/>
  <c r="O66" i="13"/>
  <c r="Q66" i="13"/>
  <c r="V66" i="13"/>
  <c r="G71" i="13"/>
  <c r="G70" i="13" s="1"/>
  <c r="I57" i="1" s="1"/>
  <c r="I71" i="13"/>
  <c r="I70" i="13" s="1"/>
  <c r="K71" i="13"/>
  <c r="K70" i="13" s="1"/>
  <c r="O71" i="13"/>
  <c r="O70" i="13" s="1"/>
  <c r="Q71" i="13"/>
  <c r="Q70" i="13" s="1"/>
  <c r="V71" i="13"/>
  <c r="V70" i="13" s="1"/>
  <c r="G74" i="13"/>
  <c r="I74" i="13"/>
  <c r="K74" i="13"/>
  <c r="M74" i="13"/>
  <c r="O74" i="13"/>
  <c r="Q74" i="13"/>
  <c r="V74" i="13"/>
  <c r="G77" i="13"/>
  <c r="I77" i="13"/>
  <c r="K77" i="13"/>
  <c r="M77" i="13"/>
  <c r="O77" i="13"/>
  <c r="Q77" i="13"/>
  <c r="V77" i="13"/>
  <c r="G79" i="13"/>
  <c r="I79" i="13"/>
  <c r="K79" i="13"/>
  <c r="M79" i="13"/>
  <c r="O79" i="13"/>
  <c r="Q79" i="13"/>
  <c r="V79" i="13"/>
  <c r="G82" i="13"/>
  <c r="M82" i="13" s="1"/>
  <c r="I82" i="13"/>
  <c r="K82" i="13"/>
  <c r="O82" i="13"/>
  <c r="Q82" i="13"/>
  <c r="V82" i="13"/>
  <c r="G84" i="13"/>
  <c r="I84" i="13"/>
  <c r="K84" i="13"/>
  <c r="M84" i="13"/>
  <c r="O84" i="13"/>
  <c r="Q84" i="13"/>
  <c r="V84" i="13"/>
  <c r="G87" i="13"/>
  <c r="I87" i="13"/>
  <c r="K87" i="13"/>
  <c r="M87" i="13"/>
  <c r="O87" i="13"/>
  <c r="Q87" i="13"/>
  <c r="V87" i="13"/>
  <c r="G89" i="13"/>
  <c r="I89" i="13"/>
  <c r="K89" i="13"/>
  <c r="M89" i="13"/>
  <c r="O89" i="13"/>
  <c r="Q89" i="13"/>
  <c r="V89" i="13"/>
  <c r="G91" i="13"/>
  <c r="M91" i="13" s="1"/>
  <c r="I91" i="13"/>
  <c r="K91" i="13"/>
  <c r="O91" i="13"/>
  <c r="Q91" i="13"/>
  <c r="V91" i="13"/>
  <c r="G93" i="13"/>
  <c r="I93" i="13"/>
  <c r="K93" i="13"/>
  <c r="M93" i="13"/>
  <c r="O93" i="13"/>
  <c r="Q93" i="13"/>
  <c r="V93" i="13"/>
  <c r="G95" i="13"/>
  <c r="I95" i="13"/>
  <c r="K95" i="13"/>
  <c r="M95" i="13"/>
  <c r="O95" i="13"/>
  <c r="Q95" i="13"/>
  <c r="V95" i="13"/>
  <c r="G96" i="13"/>
  <c r="I96" i="13"/>
  <c r="K96" i="13"/>
  <c r="M96" i="13"/>
  <c r="O96" i="13"/>
  <c r="Q96" i="13"/>
  <c r="V96" i="13"/>
  <c r="G97" i="13"/>
  <c r="M97" i="13" s="1"/>
  <c r="I97" i="13"/>
  <c r="K97" i="13"/>
  <c r="O97" i="13"/>
  <c r="Q97" i="13"/>
  <c r="V97" i="13"/>
  <c r="G98" i="13"/>
  <c r="I98" i="13"/>
  <c r="K98" i="13"/>
  <c r="M98" i="13"/>
  <c r="O98" i="13"/>
  <c r="Q98" i="13"/>
  <c r="V98" i="13"/>
  <c r="G99" i="13"/>
  <c r="I99" i="13"/>
  <c r="K99" i="13"/>
  <c r="M99" i="13"/>
  <c r="O99" i="13"/>
  <c r="Q99" i="13"/>
  <c r="V99" i="13"/>
  <c r="G101" i="13"/>
  <c r="I101" i="13"/>
  <c r="K101" i="13"/>
  <c r="M101" i="13"/>
  <c r="O101" i="13"/>
  <c r="Q101" i="13"/>
  <c r="V101" i="13"/>
  <c r="G104" i="13"/>
  <c r="M104" i="13" s="1"/>
  <c r="I104" i="13"/>
  <c r="K104" i="13"/>
  <c r="O104" i="13"/>
  <c r="Q104" i="13"/>
  <c r="V104" i="13"/>
  <c r="G105" i="13"/>
  <c r="I105" i="13"/>
  <c r="K105" i="13"/>
  <c r="M105" i="13"/>
  <c r="O105" i="13"/>
  <c r="Q105" i="13"/>
  <c r="V105" i="13"/>
  <c r="K109" i="13"/>
  <c r="V109" i="13"/>
  <c r="G110" i="13"/>
  <c r="M110" i="13" s="1"/>
  <c r="M109" i="13" s="1"/>
  <c r="I110" i="13"/>
  <c r="I109" i="13" s="1"/>
  <c r="K110" i="13"/>
  <c r="O110" i="13"/>
  <c r="O109" i="13" s="1"/>
  <c r="Q110" i="13"/>
  <c r="Q109" i="13" s="1"/>
  <c r="V110" i="13"/>
  <c r="G111" i="13"/>
  <c r="I111" i="13"/>
  <c r="O111" i="13"/>
  <c r="Q111" i="13"/>
  <c r="G112" i="13"/>
  <c r="I112" i="13"/>
  <c r="K112" i="13"/>
  <c r="K111" i="13" s="1"/>
  <c r="M112" i="13"/>
  <c r="M111" i="13" s="1"/>
  <c r="O112" i="13"/>
  <c r="Q112" i="13"/>
  <c r="V112" i="13"/>
  <c r="V111" i="13" s="1"/>
  <c r="G114" i="13"/>
  <c r="G113" i="13" s="1"/>
  <c r="I114" i="13"/>
  <c r="I113" i="13" s="1"/>
  <c r="K114" i="13"/>
  <c r="O114" i="13"/>
  <c r="O113" i="13" s="1"/>
  <c r="Q114" i="13"/>
  <c r="Q113" i="13" s="1"/>
  <c r="V114" i="13"/>
  <c r="G115" i="13"/>
  <c r="M115" i="13" s="1"/>
  <c r="I115" i="13"/>
  <c r="K115" i="13"/>
  <c r="O115" i="13"/>
  <c r="Q115" i="13"/>
  <c r="V115" i="13"/>
  <c r="G116" i="13"/>
  <c r="I116" i="13"/>
  <c r="K116" i="13"/>
  <c r="K113" i="13" s="1"/>
  <c r="M116" i="13"/>
  <c r="O116" i="13"/>
  <c r="Q116" i="13"/>
  <c r="V116" i="13"/>
  <c r="V113" i="13" s="1"/>
  <c r="G117" i="13"/>
  <c r="I117" i="13"/>
  <c r="K117" i="13"/>
  <c r="M117" i="13"/>
  <c r="O117" i="13"/>
  <c r="Q117" i="13"/>
  <c r="V117" i="13"/>
  <c r="G118" i="13"/>
  <c r="M118" i="13" s="1"/>
  <c r="I118" i="13"/>
  <c r="K118" i="13"/>
  <c r="O118" i="13"/>
  <c r="Q118" i="13"/>
  <c r="V118" i="13"/>
  <c r="AE120" i="13"/>
  <c r="AF120" i="13"/>
  <c r="G30" i="12"/>
  <c r="G9" i="12"/>
  <c r="G8" i="12" s="1"/>
  <c r="I60" i="1" s="1"/>
  <c r="I18" i="1" s="1"/>
  <c r="I9" i="12"/>
  <c r="I8" i="12" s="1"/>
  <c r="K9" i="12"/>
  <c r="K8" i="12" s="1"/>
  <c r="O9" i="12"/>
  <c r="O8" i="12" s="1"/>
  <c r="Q9" i="12"/>
  <c r="Q8" i="12" s="1"/>
  <c r="V9" i="12"/>
  <c r="V8" i="12" s="1"/>
  <c r="G10" i="12"/>
  <c r="I10" i="12"/>
  <c r="K10" i="12"/>
  <c r="M10" i="12"/>
  <c r="O10" i="12"/>
  <c r="Q10" i="12"/>
  <c r="V10" i="12"/>
  <c r="G11" i="12"/>
  <c r="I11" i="12"/>
  <c r="K11" i="12"/>
  <c r="M11" i="12"/>
  <c r="O11" i="12"/>
  <c r="Q11" i="12"/>
  <c r="V11" i="12"/>
  <c r="G12" i="12"/>
  <c r="I12" i="12"/>
  <c r="K12" i="12"/>
  <c r="M12" i="12"/>
  <c r="O12" i="12"/>
  <c r="Q12" i="12"/>
  <c r="V12" i="12"/>
  <c r="G13" i="12"/>
  <c r="M13" i="12" s="1"/>
  <c r="I13" i="12"/>
  <c r="K13" i="12"/>
  <c r="O13" i="12"/>
  <c r="Q13" i="12"/>
  <c r="V13" i="12"/>
  <c r="G14" i="12"/>
  <c r="I14" i="12"/>
  <c r="K14" i="12"/>
  <c r="M14" i="12"/>
  <c r="O14" i="12"/>
  <c r="Q14" i="12"/>
  <c r="V14" i="12"/>
  <c r="G15" i="12"/>
  <c r="I15" i="12"/>
  <c r="K15" i="12"/>
  <c r="M15" i="12"/>
  <c r="O15" i="12"/>
  <c r="Q15" i="12"/>
  <c r="V15" i="12"/>
  <c r="G16" i="12"/>
  <c r="I16" i="12"/>
  <c r="K16" i="12"/>
  <c r="M16" i="12"/>
  <c r="O16" i="12"/>
  <c r="Q16" i="12"/>
  <c r="V16" i="12"/>
  <c r="G17" i="12"/>
  <c r="M17" i="12" s="1"/>
  <c r="I17" i="12"/>
  <c r="K17" i="12"/>
  <c r="O17" i="12"/>
  <c r="Q17" i="12"/>
  <c r="V17" i="12"/>
  <c r="G18" i="12"/>
  <c r="I18" i="12"/>
  <c r="K18" i="12"/>
  <c r="M18" i="12"/>
  <c r="O18" i="12"/>
  <c r="Q18" i="12"/>
  <c r="V18" i="12"/>
  <c r="G19" i="12"/>
  <c r="I19" i="12"/>
  <c r="K19" i="12"/>
  <c r="M19" i="12"/>
  <c r="O19" i="12"/>
  <c r="Q19" i="12"/>
  <c r="V19" i="12"/>
  <c r="G20" i="12"/>
  <c r="I20" i="12"/>
  <c r="K20" i="12"/>
  <c r="M20" i="12"/>
  <c r="O20" i="12"/>
  <c r="Q20" i="12"/>
  <c r="V20" i="12"/>
  <c r="G21" i="12"/>
  <c r="AF30" i="12" s="1"/>
  <c r="G41" i="1" s="1"/>
  <c r="H41" i="1" s="1"/>
  <c r="I41" i="1" s="1"/>
  <c r="I21" i="12"/>
  <c r="K21" i="12"/>
  <c r="O21" i="12"/>
  <c r="Q21" i="12"/>
  <c r="V21" i="12"/>
  <c r="G22" i="12"/>
  <c r="I22" i="12"/>
  <c r="K22" i="12"/>
  <c r="M22" i="12"/>
  <c r="O22" i="12"/>
  <c r="Q22" i="12"/>
  <c r="V22" i="12"/>
  <c r="G23" i="12"/>
  <c r="I23" i="12"/>
  <c r="K23" i="12"/>
  <c r="M23" i="12"/>
  <c r="O23" i="12"/>
  <c r="Q23" i="12"/>
  <c r="V23" i="12"/>
  <c r="G24" i="12"/>
  <c r="I24" i="12"/>
  <c r="K24" i="12"/>
  <c r="M24" i="12"/>
  <c r="O24" i="12"/>
  <c r="Q24" i="12"/>
  <c r="V24" i="12"/>
  <c r="G25" i="12"/>
  <c r="M25" i="12" s="1"/>
  <c r="I25" i="12"/>
  <c r="K25" i="12"/>
  <c r="O25" i="12"/>
  <c r="Q25" i="12"/>
  <c r="V25" i="12"/>
  <c r="G26" i="12"/>
  <c r="I26" i="12"/>
  <c r="K26" i="12"/>
  <c r="M26" i="12"/>
  <c r="O26" i="12"/>
  <c r="Q26" i="12"/>
  <c r="V26" i="12"/>
  <c r="G27" i="12"/>
  <c r="I27" i="12"/>
  <c r="K27" i="12"/>
  <c r="M27" i="12"/>
  <c r="O27" i="12"/>
  <c r="Q27" i="12"/>
  <c r="V27" i="12"/>
  <c r="G28" i="12"/>
  <c r="I28" i="12"/>
  <c r="K28" i="12"/>
  <c r="M28" i="12"/>
  <c r="O28" i="12"/>
  <c r="Q28" i="12"/>
  <c r="V28" i="12"/>
  <c r="AE30" i="12"/>
  <c r="I17" i="1"/>
  <c r="F46" i="1"/>
  <c r="H43" i="1"/>
  <c r="I43" i="1" s="1"/>
  <c r="H42" i="1"/>
  <c r="I42" i="1" s="1"/>
  <c r="J28" i="1"/>
  <c r="J26" i="1"/>
  <c r="G38" i="1"/>
  <c r="F38" i="1"/>
  <c r="J23" i="1"/>
  <c r="J24" i="1"/>
  <c r="J25" i="1"/>
  <c r="J27" i="1"/>
  <c r="E24" i="1"/>
  <c r="E26" i="1"/>
  <c r="I16" i="1" l="1"/>
  <c r="G18" i="14"/>
  <c r="M8" i="14"/>
  <c r="G120" i="13"/>
  <c r="G39" i="1"/>
  <c r="G23" i="1"/>
  <c r="M71" i="13"/>
  <c r="M70" i="13" s="1"/>
  <c r="M49" i="13"/>
  <c r="M48" i="13" s="1"/>
  <c r="G45" i="13"/>
  <c r="I55" i="1" s="1"/>
  <c r="I64" i="1" s="1"/>
  <c r="M33" i="13"/>
  <c r="M30" i="13" s="1"/>
  <c r="M18" i="13"/>
  <c r="M8" i="13" s="1"/>
  <c r="M114" i="13"/>
  <c r="M113" i="13" s="1"/>
  <c r="G109" i="13"/>
  <c r="I58" i="1" s="1"/>
  <c r="M21" i="12"/>
  <c r="M9" i="12"/>
  <c r="I21" i="1"/>
  <c r="J63" i="1" l="1"/>
  <c r="J59" i="1"/>
  <c r="J58" i="1"/>
  <c r="J55" i="1"/>
  <c r="J53" i="1"/>
  <c r="J60" i="1"/>
  <c r="J61" i="1"/>
  <c r="J56" i="1"/>
  <c r="J57" i="1"/>
  <c r="J54" i="1"/>
  <c r="J62" i="1"/>
  <c r="J64" i="1" s="1"/>
  <c r="M8" i="12"/>
  <c r="G46" i="1"/>
  <c r="H39" i="1"/>
  <c r="A23" i="1"/>
  <c r="I39" i="1" l="1"/>
  <c r="I46" i="1" s="1"/>
  <c r="H46" i="1"/>
  <c r="G25" i="1"/>
  <c r="A25" i="1" s="1"/>
  <c r="G28" i="1"/>
  <c r="G24" i="1"/>
  <c r="A24" i="1"/>
  <c r="G26" i="1" l="1"/>
  <c r="A27" i="1" s="1"/>
  <c r="A26" i="1"/>
  <c r="J44" i="1"/>
  <c r="J45" i="1"/>
  <c r="J40" i="1"/>
  <c r="J41" i="1"/>
  <c r="J39" i="1"/>
  <c r="J46" i="1" s="1"/>
  <c r="J43" i="1"/>
  <c r="J42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Miroslav Sukup</author>
  </authors>
  <commentList>
    <comment ref="S6" authorId="0" shapeId="0" xr:uid="{514057FF-08A6-4EC9-982A-06ECFEB6CEB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DFB1860-82F6-4846-AF8D-84239B9EC67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Miroslav Sukup</author>
  </authors>
  <commentList>
    <comment ref="S6" authorId="0" shapeId="0" xr:uid="{502AB81D-1F0D-4E90-B548-9AFD2080085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F714341-3C5B-4A74-B5A7-2C5DF4E511A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Miroslav Sukup</author>
  </authors>
  <commentList>
    <comment ref="S6" authorId="0" shapeId="0" xr:uid="{F624B179-B760-4545-B634-A0FBF72D5CC2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CE90E2A-2084-41C4-8A5F-379DBC9E323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<sst xmlns="http://schemas.openxmlformats.org/spreadsheetml/2006/main" count="1007" uniqueCount="341">
  <si>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</si>
  <si>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</si>
  <si>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</si>
  <si>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</si>
  <si>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</si>
  <si>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</si>
  <si>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</si>
  <si>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</si>
  <si>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</si>
  <si>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</si>
  <si>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</si>
  <si>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</si>
  <si>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</si>
  <si>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</si>
  <si>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</si>
  <si>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</si>
  <si>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</si>
  <si>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</si>
  <si>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</si>
  <si>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</si>
  <si>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</si>
  <si>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</si>
  <si>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</si>
  <si>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</si>
  <si>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</si>
  <si>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</si>
  <si>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</si>
  <si>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</si>
  <si>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</si>
  <si>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</si>
  <si>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</si>
  <si>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</si>
  <si>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</si>
  <si>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</si>
  <si>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</si>
  <si>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</si>
  <si>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</si>
  <si>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</si>
  <si>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</si>
  <si>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</si>
  <si>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</si>
  <si>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</si>
  <si>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</si>
  <si>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Ing. Miroslav Sukup</t>
  </si>
  <si>
    <t>2021_27_27</t>
  </si>
  <si>
    <t>DC DS Dobříš</t>
  </si>
  <si>
    <t>E.ON Česká republika, s. r. o.</t>
  </si>
  <si>
    <t>F. A. Gerstnera 2151/6</t>
  </si>
  <si>
    <t>České Budějovice-České Budějovice 7</t>
  </si>
  <si>
    <t>37001</t>
  </si>
  <si>
    <t>25733591</t>
  </si>
  <si>
    <t>CZ25733591</t>
  </si>
  <si>
    <t>Hema CB s.r.o.</t>
  </si>
  <si>
    <t>Budějovická 467</t>
  </si>
  <si>
    <t>Vodňany-Vodňany II</t>
  </si>
  <si>
    <t>38901</t>
  </si>
  <si>
    <t>07562501</t>
  </si>
  <si>
    <t>CZ07562501</t>
  </si>
  <si>
    <t>Stavba</t>
  </si>
  <si>
    <t>IO 01</t>
  </si>
  <si>
    <t>Elektroinstalace</t>
  </si>
  <si>
    <t>1</t>
  </si>
  <si>
    <t>SO 01</t>
  </si>
  <si>
    <t>Stavební část</t>
  </si>
  <si>
    <t>SO VRN</t>
  </si>
  <si>
    <t>Celkem za stavbu</t>
  </si>
  <si>
    <t>CZK</t>
  </si>
  <si>
    <t>Rekapitulace dílů</t>
  </si>
  <si>
    <t>Typ dílu</t>
  </si>
  <si>
    <t>Zemní práce</t>
  </si>
  <si>
    <t>2</t>
  </si>
  <si>
    <t>Základy a zvláštní zakládání</t>
  </si>
  <si>
    <t>3</t>
  </si>
  <si>
    <t>Svislé a kompletní konstrukce</t>
  </si>
  <si>
    <t>5</t>
  </si>
  <si>
    <t>Komunikace</t>
  </si>
  <si>
    <t>91</t>
  </si>
  <si>
    <t>Doplňující práce na komunikaci</t>
  </si>
  <si>
    <t>96</t>
  </si>
  <si>
    <t>Bourání konstrukcí</t>
  </si>
  <si>
    <t>99</t>
  </si>
  <si>
    <t>Staveništní přesun hmot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</si>
  <si>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</si>
  <si>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</si>
  <si>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</si>
  <si>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</si>
  <si>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</si>
  <si>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</si>
  <si>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</si>
  <si>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</si>
  <si>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</si>
  <si>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</si>
  <si>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</si>
  <si>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</si>
  <si>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</si>
  <si>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</si>
  <si>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</si>
  <si>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</si>
  <si>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</si>
  <si>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</si>
  <si>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</si>
  <si>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</si>
  <si>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</si>
  <si>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</si>
  <si>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</si>
  <si>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</si>
  <si>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</si>
  <si>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</si>
  <si>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</si>
  <si>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</si>
  <si>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</si>
  <si>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</si>
  <si>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</si>
  <si>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</si>
  <si>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</si>
  <si>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</si>
  <si>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</si>
  <si>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NC01</t>
  </si>
  <si>
    <t>Kabel AYKY 4x95 vč montáže</t>
  </si>
  <si>
    <t>m</t>
  </si>
  <si>
    <t>Vlastní</t>
  </si>
  <si>
    <t>Indiv</t>
  </si>
  <si>
    <t>Práce</t>
  </si>
  <si>
    <t>Běžná</t>
  </si>
  <si>
    <t>POL1_9</t>
  </si>
  <si>
    <t>NC02</t>
  </si>
  <si>
    <t>Kabel CYKY 5x70 vč montáže</t>
  </si>
  <si>
    <t>NC03</t>
  </si>
  <si>
    <t>Trubka  KOPOFLEX průměr 110 vč montáže</t>
  </si>
  <si>
    <t>NC04</t>
  </si>
  <si>
    <t>Vodič zemnící FeZn průměr 10 vč montáže</t>
  </si>
  <si>
    <t>NC05</t>
  </si>
  <si>
    <t>Pásek zemnící FeZn 30/4 vč montáže</t>
  </si>
  <si>
    <t>NC06</t>
  </si>
  <si>
    <t>Svorka hromosvodná SP1 vč montáže</t>
  </si>
  <si>
    <t>ks</t>
  </si>
  <si>
    <t>NC07</t>
  </si>
  <si>
    <t>Svorka hromosvodná SR03 vč montáže</t>
  </si>
  <si>
    <t>NC08</t>
  </si>
  <si>
    <t>Výkop pro pilíř RE - včetně proříznutí spáry asfaltem</t>
  </si>
  <si>
    <t>NC09</t>
  </si>
  <si>
    <t>Rozvaděč RE - dle PD vč montáže</t>
  </si>
  <si>
    <t>NC10</t>
  </si>
  <si>
    <t>Napojení v KS vč. sady pojistek</t>
  </si>
  <si>
    <t>NC11</t>
  </si>
  <si>
    <t>Výkop kabelové rýhy 65x120 včetně záhozů a hutnění</t>
  </si>
  <si>
    <t>NC12</t>
  </si>
  <si>
    <t>Rozebrání a oprava asfaltové plochy vč. řezání a výměny podkladu</t>
  </si>
  <si>
    <t>m2</t>
  </si>
  <si>
    <t>NC13</t>
  </si>
  <si>
    <t>Výstražná fólie PVC š=22cm vč montáže</t>
  </si>
  <si>
    <t>NC14</t>
  </si>
  <si>
    <t>Písek zásypový vč montáže</t>
  </si>
  <si>
    <t>m3</t>
  </si>
  <si>
    <t>NC15</t>
  </si>
  <si>
    <t>Betonový základ pro pilíř RE</t>
  </si>
  <si>
    <t>NC16</t>
  </si>
  <si>
    <t>Podružný materiál</t>
  </si>
  <si>
    <t>Specifikace</t>
  </si>
  <si>
    <t>POL3_0</t>
  </si>
  <si>
    <t>NC17</t>
  </si>
  <si>
    <t>PPV</t>
  </si>
  <si>
    <t>NC21</t>
  </si>
  <si>
    <t xml:space="preserve">Revize </t>
  </si>
  <si>
    <t>kpl</t>
  </si>
  <si>
    <t>POL1_</t>
  </si>
  <si>
    <t>NC22</t>
  </si>
  <si>
    <t>Plán skutečného provedení</t>
  </si>
  <si>
    <t>NC23</t>
  </si>
  <si>
    <t>Přesuny</t>
  </si>
  <si>
    <t>R-položka</t>
  </si>
  <si>
    <t>POL12_1</t>
  </si>
  <si>
    <t>SUM</t>
  </si>
  <si>
    <t>Poznámky uchazeče k zadání</t>
  </si>
  <si>
    <t>POPUZIV</t>
  </si>
  <si>
    <t>END</t>
  </si>
  <si>
    <t>113107525R00</t>
  </si>
  <si>
    <t>Odstranění podkladu pl. 50 m2,kam.drcené tl.25 cm</t>
  </si>
  <si>
    <t>RTS 22/ II</t>
  </si>
  <si>
    <t>v místě patky : 1*1</t>
  </si>
  <si>
    <t>VV</t>
  </si>
  <si>
    <t>dorazové sloupky : 0,4*0,4*2</t>
  </si>
  <si>
    <t>113108310R00</t>
  </si>
  <si>
    <t>Odstranění asfaltové vrstvy pl. do 50 m2, tl.10 cm</t>
  </si>
  <si>
    <t>komunikace ostruvek : (1,3+0,5+0,5)*(1+1+1,3+0,15+0,5)</t>
  </si>
  <si>
    <t>139601103R00</t>
  </si>
  <si>
    <t>Ruční výkop jam, rýh a šachet v hornině tř. 4</t>
  </si>
  <si>
    <t>patka : 1*1*(1+0,15-0,26-0,35)</t>
  </si>
  <si>
    <t>základ značka : 0,3*0,3*0,5*2</t>
  </si>
  <si>
    <t>dorazový sloupek : (0,4*0,4*(0,8-0,26-0,35))*2</t>
  </si>
  <si>
    <t>162701105R00</t>
  </si>
  <si>
    <t>Vodorovné přemístění výkopku z hor.1-4 do 10000 m</t>
  </si>
  <si>
    <t>ruční výk : 0,6908</t>
  </si>
  <si>
    <t>162701109R00</t>
  </si>
  <si>
    <t>Příplatek k vod. přemístění hor.1-4 za další 1 km</t>
  </si>
  <si>
    <t>Odkaz na mn. položky pořadí 4 : 0,69080*10</t>
  </si>
  <si>
    <t>167101101R00</t>
  </si>
  <si>
    <t>Nakládání výkopku z hor.1-4 v množství do 100 m3</t>
  </si>
  <si>
    <t>Odkaz na mn. položky pořadí 4 : 0,69080</t>
  </si>
  <si>
    <t>171201201R00</t>
  </si>
  <si>
    <t>Uložení sypaniny na skl.-sypanina na výšku přes 2m</t>
  </si>
  <si>
    <t>Odkaz na mn. položky pořadí 6 : 0,69080</t>
  </si>
  <si>
    <t>181101102R00</t>
  </si>
  <si>
    <t>Úprava pláně v zářezech v hor. 1-4, se zhutněním</t>
  </si>
  <si>
    <t>komunikace ostruvky : (1,3+0,5+0,5)*(1+1+1,3+0,15+0,5)</t>
  </si>
  <si>
    <t>199000002R00</t>
  </si>
  <si>
    <t>Poplatek za skládku horniny 1- 4</t>
  </si>
  <si>
    <t>271531112R00</t>
  </si>
  <si>
    <t>Polštář základu z kameniva hr. drceného 32-63 mm</t>
  </si>
  <si>
    <t>patka : 1*1*0,15</t>
  </si>
  <si>
    <t>274353111R00</t>
  </si>
  <si>
    <t>Bednění kotev.otvorů pasů do 0,02 m2, hl. 0,5 m</t>
  </si>
  <si>
    <t>kus</t>
  </si>
  <si>
    <t>275321411R00</t>
  </si>
  <si>
    <t>Železobeton základových patek C 25/30</t>
  </si>
  <si>
    <t>patka : 1*1*1</t>
  </si>
  <si>
    <t>dorazový sloupek : 0,4*0,4*0,8*2</t>
  </si>
  <si>
    <t>275351215R00</t>
  </si>
  <si>
    <t>Bednění stěn základových patek - zřízení</t>
  </si>
  <si>
    <t>patka : 4*1*(0,26+0,35)</t>
  </si>
  <si>
    <t>dorazový sloupek : 4*0,4*(0,26+0,35)*2</t>
  </si>
  <si>
    <t>275351216R00</t>
  </si>
  <si>
    <t>Bednění stěn základových patek - odstranění</t>
  </si>
  <si>
    <t>Odkaz na mn. položky pořadí 13 : 4,39200</t>
  </si>
  <si>
    <t>275361821R00</t>
  </si>
  <si>
    <t>Výztuž základ. patek z betonářské oceli 10 505 (R)</t>
  </si>
  <si>
    <t>t</t>
  </si>
  <si>
    <t>patka : 0,05</t>
  </si>
  <si>
    <t>388996141R00</t>
  </si>
  <si>
    <t>Chránička kabelu z HDPE do DN 110 mm</t>
  </si>
  <si>
    <t>564851111RT2</t>
  </si>
  <si>
    <t>Podklad ze štěrkodrti po zhutnění tloušťky 15 cm štěrkodrť frakce 0-32 mm</t>
  </si>
  <si>
    <t>ostrůvek : 3,19-1*1</t>
  </si>
  <si>
    <t>566903111R00</t>
  </si>
  <si>
    <t>Vyspravení podkladu po překopech kam.hrubě drceným</t>
  </si>
  <si>
    <t>Začátek provozního součtu</t>
  </si>
  <si>
    <t xml:space="preserve">  zpětné zapravení : (1,3+0,5+0,5)*(1+1+1,3+0,15+0,5)</t>
  </si>
  <si>
    <t xml:space="preserve">  odečet ostruvky : -4,3</t>
  </si>
  <si>
    <t xml:space="preserve">  Mezisoučet</t>
  </si>
  <si>
    <t>Konec provozního součtu</t>
  </si>
  <si>
    <t>4,785*0,14*1,8</t>
  </si>
  <si>
    <t>566904111R00</t>
  </si>
  <si>
    <t>Vyspravení podkladu po překopech kam.obal.asfaltem</t>
  </si>
  <si>
    <t>4,785*0,05*2,56</t>
  </si>
  <si>
    <t>572952111R00</t>
  </si>
  <si>
    <t>Vyspravení krytu po překopu asf.betonem tl.do 5 cm</t>
  </si>
  <si>
    <t>4,785</t>
  </si>
  <si>
    <t>596215021R00</t>
  </si>
  <si>
    <t>Kladení zámkové dlažby tl. 6 cm do drtě tl. 4 cm</t>
  </si>
  <si>
    <t>599142111R00</t>
  </si>
  <si>
    <t>Úprava zálivky dil.spár hloubky do 4 cm š. do 4 cm</t>
  </si>
  <si>
    <t>komunikace podél nájezd obruby : (1,3+2+0,15+0,5)*2+0,5+0,5+1,3</t>
  </si>
  <si>
    <t>59245308R</t>
  </si>
  <si>
    <t>Dlažba BEST KLASIKO přírodní  20x10x6</t>
  </si>
  <si>
    <t>SPCM</t>
  </si>
  <si>
    <t>POL3_</t>
  </si>
  <si>
    <t>ostrůvek : 2,19</t>
  </si>
  <si>
    <t>Koeficient : 0,1</t>
  </si>
  <si>
    <t xml:space="preserve">Koeficient : </t>
  </si>
  <si>
    <t>914001111R00</t>
  </si>
  <si>
    <t>Osazení svislé doprav.značky a sloupku, bet.základ</t>
  </si>
  <si>
    <t>nová : 1</t>
  </si>
  <si>
    <t>přesun : 1</t>
  </si>
  <si>
    <t>914001125R00</t>
  </si>
  <si>
    <t>Osazení svislé dopr.značky na sloupek nebo konzolu</t>
  </si>
  <si>
    <t>E8d : 1</t>
  </si>
  <si>
    <t>IJ7 : 1</t>
  </si>
  <si>
    <t>915711111R00</t>
  </si>
  <si>
    <t>Vodorovné značení dělicích čar 12 cm střík.barvou</t>
  </si>
  <si>
    <t>4*5+1,55</t>
  </si>
  <si>
    <t>915721111RT1</t>
  </si>
  <si>
    <t>Vodorovné značení střík.barvou stopčar,zeber atd. barva bílá</t>
  </si>
  <si>
    <t>406 : 2*2</t>
  </si>
  <si>
    <t>obnova : 13,89</t>
  </si>
  <si>
    <t>915791111R00</t>
  </si>
  <si>
    <t>Předznačení pro značení dělicí čáry,vodicí proužky</t>
  </si>
  <si>
    <t>915791112R00</t>
  </si>
  <si>
    <t>Předznačení pro značení stopčáry, zebry, nápisů</t>
  </si>
  <si>
    <t>917862111R00</t>
  </si>
  <si>
    <t>Osazení stojat. obrub.bet. s opěrou,lože z C 12/15</t>
  </si>
  <si>
    <t>2+0,8+2,05+0,8+2</t>
  </si>
  <si>
    <t>918101111R00</t>
  </si>
  <si>
    <t>Lože pod obrubníky nebo obruby dlažeb z C 12/15</t>
  </si>
  <si>
    <t>7,65*0,05</t>
  </si>
  <si>
    <t>919726115R00</t>
  </si>
  <si>
    <t>Řezání spár krytu pro těs. zálivku 10/15 mm</t>
  </si>
  <si>
    <t>Odkaz na mn. položky pořadí 22 : 10,20000</t>
  </si>
  <si>
    <t>919735113R00</t>
  </si>
  <si>
    <t>Řezání stávajícího živičného krytu tl. 10 - 15 cm</t>
  </si>
  <si>
    <t>Odkaz na mn. položky pořadí 32 : 10,20000</t>
  </si>
  <si>
    <t>NC1</t>
  </si>
  <si>
    <t>D+M dorazový sloupek 7x7x80 cm</t>
  </si>
  <si>
    <t>40445133.AR</t>
  </si>
  <si>
    <t>Značka dopr inf IJ 7, 500/700 fól 1, EG 7 letá</t>
  </si>
  <si>
    <t>40445159.AR</t>
  </si>
  <si>
    <t>Značka dopr dodat E 8d-e 500/150 fól 1, EG 7 letá</t>
  </si>
  <si>
    <t>404459504R</t>
  </si>
  <si>
    <t>Sloupek Fe pr.60 pozinkovaný, l= 3500 mm</t>
  </si>
  <si>
    <t>404459516R</t>
  </si>
  <si>
    <t>Patka kotevní kompletní AP 60/4 čtyřkotevní</t>
  </si>
  <si>
    <t>1+1</t>
  </si>
  <si>
    <t>404459533R</t>
  </si>
  <si>
    <t>Svorka upínací US-1,pr.60</t>
  </si>
  <si>
    <t>IJ7 : 2</t>
  </si>
  <si>
    <t>404459540R</t>
  </si>
  <si>
    <t>Víčko pr. 60</t>
  </si>
  <si>
    <t>59217488R</t>
  </si>
  <si>
    <t>Obrubník silniční ABO 2-15 1000/150/250 přírodní</t>
  </si>
  <si>
    <t>7,65</t>
  </si>
  <si>
    <t>966006132R00</t>
  </si>
  <si>
    <t>Odstranění doprav.značek se sloupky, s bet.patkami</t>
  </si>
  <si>
    <t>998223011R00</t>
  </si>
  <si>
    <t>Přesun hmot, pozemní komunikace, kryt dlážděný</t>
  </si>
  <si>
    <t>Přesun hmot</t>
  </si>
  <si>
    <t>POL7_</t>
  </si>
  <si>
    <t>979087212R00</t>
  </si>
  <si>
    <t>Nakládání suti na dopravní prostředky - komunikace</t>
  </si>
  <si>
    <t>Přesun suti</t>
  </si>
  <si>
    <t>POL8_</t>
  </si>
  <si>
    <t>979081111R00</t>
  </si>
  <si>
    <t>Odvoz suti a vybour. hmot na skládku do 1 km</t>
  </si>
  <si>
    <t>979081121R00</t>
  </si>
  <si>
    <t>Příplatek k odvozu za každý další 1 km</t>
  </si>
  <si>
    <t>979990112R00</t>
  </si>
  <si>
    <t>Poplatek za skládku suti</t>
  </si>
  <si>
    <t>979093111R00</t>
  </si>
  <si>
    <t>Uložení suti na skládku bez zhutnění</t>
  </si>
  <si>
    <t>005111021R</t>
  </si>
  <si>
    <t>Vytyčení IS dle pokynů investora při stavbě</t>
  </si>
  <si>
    <t>Soubor</t>
  </si>
  <si>
    <t>VRN</t>
  </si>
  <si>
    <t>POL99_8</t>
  </si>
  <si>
    <t>Zaměření a vytýčení stávajících inženýrských sítí  v místě stavby z hlediska jejich ochrany při provádění stavby : 1</t>
  </si>
  <si>
    <t>005121 R</t>
  </si>
  <si>
    <t>Zařízení staveniště</t>
  </si>
  <si>
    <t>Veškeré náklady spojené s vybudováním, provozem a odstraněním zařízení staveniště. Max. 2,4% ceny ze stavební části zakázky : 2,4</t>
  </si>
  <si>
    <t>005121020R</t>
  </si>
  <si>
    <t>Vedlejší rozpočtové náklady</t>
  </si>
  <si>
    <t>Max. 5% ceny ze stavební část : 5</t>
  </si>
  <si>
    <t>005241020R</t>
  </si>
  <si>
    <t xml:space="preserve">Geodetické zaměření skutečného provedení vč vypracování geometrického plánu pro vklad do KN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</si>
</sst>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  <font>
      <sz val="8"/>
      <color indexed="14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165" fontId="20" fillId="0" borderId="0" xfId="0" applyNumberFormat="1" applyFont="1" applyBorder="1" applyAlignment="1">
      <alignment horizontal="center"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165" fontId="17" fillId="0" borderId="0" xfId="0" quotePrefix="1" applyNumberFormat="1" applyFont="1" applyBorder="1" applyAlignment="1">
      <alignment horizontal="left" vertical="top" wrapText="1"/>
    </xf>
    <xf numFmtId="165" fontId="18" fillId="0" borderId="0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165" fontId="20" fillId="0" borderId="0" xfId="0" quotePrefix="1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99" t="s">
        <v>41</v>
      </c>
      <c r="B2" s="199"/>
      <c r="C2" s="199"/>
      <c r="D2" s="199"/>
      <c r="E2" s="199"/>
      <c r="F2" s="199"/>
      <c r="G2" s="19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7"/>
  <sheetViews>
    <sheetView showGridLines="0" topLeftCell="B18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38</v>
      </c>
      <c r="B1" s="234" t="s">
        <v>4</v>
      </c>
      <c r="C1" s="235"/>
      <c r="D1" s="235"/>
      <c r="E1" s="235"/>
      <c r="F1" s="235"/>
      <c r="G1" s="235"/>
      <c r="H1" s="235"/>
      <c r="I1" s="235"/>
      <c r="J1" s="236"/>
    </row>
    <row r="2" spans="1:15" ht="36" customHeight="1" x14ac:dyDescent="0.2">
      <c r="A2" s="2"/>
      <c r="B2" s="72" t="s">
        <v>24</v>
      </c>
      <c r="C2" s="73"/>
      <c r="D2" s="74" t="s">
        <v>44</v>
      </c>
      <c r="E2" s="240" t="s">
        <v>45</v>
      </c>
      <c r="F2" s="241"/>
      <c r="G2" s="241"/>
      <c r="H2" s="241"/>
      <c r="I2" s="241"/>
      <c r="J2" s="242"/>
      <c r="O2" s="1"/>
    </row>
    <row r="3" spans="1:15" ht="27" hidden="1" customHeight="1" x14ac:dyDescent="0.2">
      <c r="A3" s="2"/>
      <c r="B3" s="75"/>
      <c r="C3" s="73"/>
      <c r="D3" s="76"/>
      <c r="E3" s="243"/>
      <c r="F3" s="244"/>
      <c r="G3" s="244"/>
      <c r="H3" s="244"/>
      <c r="I3" s="244"/>
      <c r="J3" s="245"/>
    </row>
    <row r="4" spans="1:15" ht="23.25" customHeight="1" x14ac:dyDescent="0.2">
      <c r="A4" s="2"/>
      <c r="B4" s="77"/>
      <c r="C4" s="78"/>
      <c r="D4" s="79"/>
      <c r="E4" s="224"/>
      <c r="F4" s="224"/>
      <c r="G4" s="224"/>
      <c r="H4" s="224"/>
      <c r="I4" s="224"/>
      <c r="J4" s="225"/>
    </row>
    <row r="5" spans="1:15" ht="24" customHeight="1" x14ac:dyDescent="0.2">
      <c r="A5" s="2"/>
      <c r="B5" s="30" t="s">
        <v>23</v>
      </c>
      <c r="D5" s="228" t="s">
        <v>46</v>
      </c>
      <c r="E5" s="229"/>
      <c r="F5" s="229"/>
      <c r="G5" s="229"/>
      <c r="H5" s="18" t="s">
        <v>42</v>
      </c>
      <c r="I5" s="81" t="s">
        <v>50</v>
      </c>
      <c r="J5" s="8"/>
    </row>
    <row r="6" spans="1:15" ht="15.75" customHeight="1" x14ac:dyDescent="0.2">
      <c r="A6" s="2"/>
      <c r="B6" s="27"/>
      <c r="C6" s="52"/>
      <c r="D6" s="230" t="s">
        <v>47</v>
      </c>
      <c r="E6" s="231"/>
      <c r="F6" s="231"/>
      <c r="G6" s="231"/>
      <c r="H6" s="18" t="s">
        <v>36</v>
      </c>
      <c r="I6" s="81" t="s">
        <v>51</v>
      </c>
      <c r="J6" s="8"/>
    </row>
    <row r="7" spans="1:15" ht="15.75" customHeight="1" x14ac:dyDescent="0.2">
      <c r="A7" s="2"/>
      <c r="B7" s="28"/>
      <c r="C7" s="53"/>
      <c r="D7" s="80" t="s">
        <v>49</v>
      </c>
      <c r="E7" s="232" t="s">
        <v>48</v>
      </c>
      <c r="F7" s="233"/>
      <c r="G7" s="233"/>
      <c r="H7" s="23"/>
      <c r="I7" s="22"/>
      <c r="J7" s="33"/>
    </row>
    <row r="8" spans="1:15" ht="24" hidden="1" customHeight="1" x14ac:dyDescent="0.2">
      <c r="A8" s="2"/>
      <c r="B8" s="30" t="s">
        <v>21</v>
      </c>
      <c r="D8" s="82" t="s">
        <v>52</v>
      </c>
      <c r="H8" s="18" t="s">
        <v>42</v>
      </c>
      <c r="I8" s="81" t="s">
        <v>56</v>
      </c>
      <c r="J8" s="8"/>
    </row>
    <row r="9" spans="1:15" ht="15.75" hidden="1" customHeight="1" x14ac:dyDescent="0.2">
      <c r="A9" s="2"/>
      <c r="B9" s="2"/>
      <c r="D9" s="82" t="s">
        <v>53</v>
      </c>
      <c r="H9" s="18" t="s">
        <v>36</v>
      </c>
      <c r="I9" s="81" t="s">
        <v>57</v>
      </c>
      <c r="J9" s="8"/>
    </row>
    <row r="10" spans="1:15" ht="15.75" hidden="1" customHeight="1" x14ac:dyDescent="0.2">
      <c r="A10" s="2"/>
      <c r="B10" s="34"/>
      <c r="C10" s="53"/>
      <c r="D10" s="80" t="s">
        <v>55</v>
      </c>
      <c r="E10" s="83" t="s">
        <v>54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20</v>
      </c>
      <c r="D11" s="247"/>
      <c r="E11" s="247"/>
      <c r="F11" s="247"/>
      <c r="G11" s="247"/>
      <c r="H11" s="18" t="s">
        <v>42</v>
      </c>
      <c r="I11" s="85"/>
      <c r="J11" s="8"/>
    </row>
    <row r="12" spans="1:15" ht="15.75" customHeight="1" x14ac:dyDescent="0.2">
      <c r="A12" s="2"/>
      <c r="B12" s="27"/>
      <c r="C12" s="52"/>
      <c r="D12" s="223"/>
      <c r="E12" s="223"/>
      <c r="F12" s="223"/>
      <c r="G12" s="223"/>
      <c r="H12" s="18" t="s">
        <v>36</v>
      </c>
      <c r="I12" s="85"/>
      <c r="J12" s="8"/>
    </row>
    <row r="13" spans="1:15" ht="15.75" customHeight="1" x14ac:dyDescent="0.2">
      <c r="A13" s="2"/>
      <c r="B13" s="28"/>
      <c r="C13" s="53"/>
      <c r="D13" s="84"/>
      <c r="E13" s="226"/>
      <c r="F13" s="227"/>
      <c r="G13" s="227"/>
      <c r="H13" s="19"/>
      <c r="I13" s="22"/>
      <c r="J13" s="33"/>
    </row>
    <row r="14" spans="1:15" ht="24" customHeight="1" x14ac:dyDescent="0.2">
      <c r="A14" s="2"/>
      <c r="B14" s="42" t="s">
        <v>22</v>
      </c>
      <c r="C14" s="54"/>
      <c r="D14" s="55" t="s">
        <v>43</v>
      </c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34</v>
      </c>
      <c r="C15" s="57"/>
      <c r="D15" s="51"/>
      <c r="E15" s="246"/>
      <c r="F15" s="246"/>
      <c r="G15" s="248"/>
      <c r="H15" s="248"/>
      <c r="I15" s="248" t="s">
        <v>31</v>
      </c>
      <c r="J15" s="249"/>
    </row>
    <row r="16" spans="1:15" ht="23.25" customHeight="1" x14ac:dyDescent="0.2">
      <c r="A16" s="138" t="s">
        <v>26</v>
      </c>
      <c r="B16" s="37" t="s">
        <v>26</v>
      </c>
      <c r="C16" s="58"/>
      <c r="D16" s="59"/>
      <c r="E16" s="212"/>
      <c r="F16" s="213"/>
      <c r="G16" s="212"/>
      <c r="H16" s="213"/>
      <c r="I16" s="212">
        <f>SUMIF(F53:F63,A16,I53:I63)+SUMIF(F53:F63,"PSU",I53:I63)</f>
        <v>0</v>
      </c>
      <c r="J16" s="214"/>
    </row>
    <row r="17" spans="1:10" ht="23.25" customHeight="1" x14ac:dyDescent="0.2">
      <c r="A17" s="138" t="s">
        <v>27</v>
      </c>
      <c r="B17" s="37" t="s">
        <v>27</v>
      </c>
      <c r="C17" s="58"/>
      <c r="D17" s="59"/>
      <c r="E17" s="212"/>
      <c r="F17" s="213"/>
      <c r="G17" s="212"/>
      <c r="H17" s="213"/>
      <c r="I17" s="212">
        <f>SUMIF(F53:F63,A17,I53:I63)</f>
        <v>0</v>
      </c>
      <c r="J17" s="214"/>
    </row>
    <row r="18" spans="1:10" ht="23.25" customHeight="1" x14ac:dyDescent="0.2">
      <c r="A18" s="138" t="s">
        <v>28</v>
      </c>
      <c r="B18" s="37" t="s">
        <v>28</v>
      </c>
      <c r="C18" s="58"/>
      <c r="D18" s="59"/>
      <c r="E18" s="212"/>
      <c r="F18" s="213"/>
      <c r="G18" s="212"/>
      <c r="H18" s="213"/>
      <c r="I18" s="212">
        <f>SUMIF(F53:F63,A18,I53:I63)</f>
        <v>0</v>
      </c>
      <c r="J18" s="214"/>
    </row>
    <row r="19" spans="1:10" ht="23.25" customHeight="1" x14ac:dyDescent="0.2">
      <c r="A19" s="138" t="s">
        <v>87</v>
      </c>
      <c r="B19" s="37" t="s">
        <v>29</v>
      </c>
      <c r="C19" s="58"/>
      <c r="D19" s="59"/>
      <c r="E19" s="212"/>
      <c r="F19" s="213"/>
      <c r="G19" s="212"/>
      <c r="H19" s="213"/>
      <c r="I19" s="212">
        <f>SUMIF(F53:F63,A19,I53:I63)</f>
        <v>0</v>
      </c>
      <c r="J19" s="214"/>
    </row>
    <row r="20" spans="1:10" ht="23.25" customHeight="1" x14ac:dyDescent="0.2">
      <c r="A20" s="138" t="s">
        <v>88</v>
      </c>
      <c r="B20" s="37" t="s">
        <v>30</v>
      </c>
      <c r="C20" s="58"/>
      <c r="D20" s="59"/>
      <c r="E20" s="212"/>
      <c r="F20" s="213"/>
      <c r="G20" s="212"/>
      <c r="H20" s="213"/>
      <c r="I20" s="212">
        <f>SUMIF(F53:F63,A20,I53:I63)</f>
        <v>0</v>
      </c>
      <c r="J20" s="214"/>
    </row>
    <row r="21" spans="1:10" ht="23.25" customHeight="1" x14ac:dyDescent="0.2">
      <c r="A21" s="2"/>
      <c r="B21" s="47" t="s">
        <v>31</v>
      </c>
      <c r="C21" s="60"/>
      <c r="D21" s="61"/>
      <c r="E21" s="215"/>
      <c r="F21" s="250"/>
      <c r="G21" s="215"/>
      <c r="H21" s="250"/>
      <c r="I21" s="215">
        <f>SUM(I16:J20)</f>
        <v>0</v>
      </c>
      <c r="J21" s="216"/>
    </row>
    <row r="22" spans="1:10" ht="33" customHeight="1" x14ac:dyDescent="0.2">
      <c r="A22" s="2"/>
      <c r="B22" s="41" t="s">
        <v>35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13</v>
      </c>
      <c r="C23" s="58"/>
      <c r="D23" s="59"/>
      <c r="E23" s="63">
        <v>15</v>
      </c>
      <c r="F23" s="38" t="s">
        <v>0</v>
      </c>
      <c r="G23" s="210">
        <f>ZakladDPHSniVypocet</f>
        <v>0</v>
      </c>
      <c r="H23" s="211"/>
      <c r="I23" s="211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14</v>
      </c>
      <c r="C24" s="58"/>
      <c r="D24" s="59"/>
      <c r="E24" s="63">
        <f>SazbaDPH1</f>
        <v>15</v>
      </c>
      <c r="F24" s="38" t="s">
        <v>0</v>
      </c>
      <c r="G24" s="208">
        <f>A23</f>
        <v>0</v>
      </c>
      <c r="H24" s="209"/>
      <c r="I24" s="209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15</v>
      </c>
      <c r="C25" s="58"/>
      <c r="D25" s="59"/>
      <c r="E25" s="63">
        <v>21</v>
      </c>
      <c r="F25" s="38" t="s">
        <v>0</v>
      </c>
      <c r="G25" s="210">
        <f>ZakladDPHZaklVypocet</f>
        <v>0</v>
      </c>
      <c r="H25" s="211"/>
      <c r="I25" s="211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16</v>
      </c>
      <c r="C26" s="64"/>
      <c r="D26" s="51"/>
      <c r="E26" s="65">
        <f>SazbaDPH2</f>
        <v>21</v>
      </c>
      <c r="F26" s="29" t="s">
        <v>0</v>
      </c>
      <c r="G26" s="237">
        <f>A25</f>
        <v>0</v>
      </c>
      <c r="H26" s="238"/>
      <c r="I26" s="238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5</v>
      </c>
      <c r="C27" s="66"/>
      <c r="D27" s="67"/>
      <c r="E27" s="66"/>
      <c r="F27" s="16"/>
      <c r="G27" s="239">
        <f>CenaCelkem-(ZakladDPHSni+DPHSni+ZakladDPHZakl+DPHZakl)</f>
        <v>0</v>
      </c>
      <c r="H27" s="239"/>
      <c r="I27" s="239"/>
      <c r="J27" s="40" t="str">
        <f t="shared" si="0"/>
        <v>CZK</v>
      </c>
    </row>
    <row r="28" spans="1:10" ht="27.75" hidden="1" customHeight="1" thickBot="1" x14ac:dyDescent="0.25">
      <c r="A28" s="2"/>
      <c r="B28" s="111" t="s">
        <v>25</v>
      </c>
      <c r="C28" s="112"/>
      <c r="D28" s="112"/>
      <c r="E28" s="113"/>
      <c r="F28" s="114"/>
      <c r="G28" s="218">
        <f>ZakladDPHSniVypocet+ZakladDPHZaklVypocet</f>
        <v>0</v>
      </c>
      <c r="H28" s="218"/>
      <c r="I28" s="218"/>
      <c r="J28" s="115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1" t="s">
        <v>37</v>
      </c>
      <c r="C29" s="116"/>
      <c r="D29" s="116"/>
      <c r="E29" s="116"/>
      <c r="F29" s="117"/>
      <c r="G29" s="217">
        <f>A27</f>
        <v>0</v>
      </c>
      <c r="H29" s="217"/>
      <c r="I29" s="217"/>
      <c r="J29" s="118" t="s">
        <v>66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12</v>
      </c>
      <c r="D32" s="69"/>
      <c r="E32" s="69"/>
      <c r="F32" s="15" t="s">
        <v>11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219"/>
      <c r="E34" s="220"/>
      <c r="G34" s="221"/>
      <c r="H34" s="222"/>
      <c r="I34" s="222"/>
      <c r="J34" s="24"/>
    </row>
    <row r="35" spans="1:10" ht="12.75" customHeight="1" x14ac:dyDescent="0.2">
      <c r="A35" s="2"/>
      <c r="B35" s="2"/>
      <c r="D35" s="207" t="s">
        <v>2</v>
      </c>
      <c r="E35" s="207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customHeight="1" x14ac:dyDescent="0.2">
      <c r="B37" s="88" t="s">
        <v>17</v>
      </c>
      <c r="C37" s="89"/>
      <c r="D37" s="89"/>
      <c r="E37" s="89"/>
      <c r="F37" s="90"/>
      <c r="G37" s="90"/>
      <c r="H37" s="90"/>
      <c r="I37" s="90"/>
      <c r="J37" s="91"/>
    </row>
    <row r="38" spans="1:10" ht="25.5" customHeight="1" x14ac:dyDescent="0.2">
      <c r="A38" s="87" t="s">
        <v>39</v>
      </c>
      <c r="B38" s="92" t="s">
        <v>18</v>
      </c>
      <c r="C38" s="93" t="s">
        <v>6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19</v>
      </c>
      <c r="I38" s="95" t="s">
        <v>1</v>
      </c>
      <c r="J38" s="96" t="s">
        <v>0</v>
      </c>
    </row>
    <row r="39" spans="1:10" ht="25.5" hidden="1" customHeight="1" x14ac:dyDescent="0.2">
      <c r="A39" s="87">
        <v>1</v>
      </c>
      <c r="B39" s="97" t="s">
        <v>58</v>
      </c>
      <c r="C39" s="203"/>
      <c r="D39" s="203"/>
      <c r="E39" s="203"/>
      <c r="F39" s="98">
        <f>'IO 01 1 Pol'!AE30+'SO 01 1 Pol'!AE120+'SO VRN 1 Pol'!AE18</f>
        <v>0</v>
      </c>
      <c r="G39" s="99">
        <f>'IO 01 1 Pol'!AF30+'SO 01 1 Pol'!AF120+'SO VRN 1 Pol'!AF18</f>
        <v>0</v>
      </c>
      <c r="H39" s="100">
        <f t="shared" ref="H39:H45" si="1">(F39*SazbaDPH1/100)+(G39*SazbaDPH2/100)</f>
        <v>0</v>
      </c>
      <c r="I39" s="100">
        <f t="shared" ref="I39:I45" si="2">F39+G39+H39</f>
        <v>0</v>
      </c>
      <c r="J39" s="101" t="str">
        <f t="shared" ref="J39:J45" si="3">IF(CenaCelkemVypocet=0,"",I39/CenaCelkemVypocet*100)</f>
        <v/>
      </c>
    </row>
    <row r="40" spans="1:10" ht="25.5" customHeight="1" x14ac:dyDescent="0.2">
      <c r="A40" s="87">
        <v>2</v>
      </c>
      <c r="B40" s="102" t="s">
        <v>59</v>
      </c>
      <c r="C40" s="202" t="s">
        <v>60</v>
      </c>
      <c r="D40" s="202"/>
      <c r="E40" s="202"/>
      <c r="F40" s="103">
        <f>'IO 01 1 Pol'!AE30</f>
        <v>0</v>
      </c>
      <c r="G40" s="104">
        <f>'IO 01 1 Pol'!AF30</f>
        <v>0</v>
      </c>
      <c r="H40" s="104">
        <f t="shared" si="1"/>
        <v>0</v>
      </c>
      <c r="I40" s="104">
        <f t="shared" si="2"/>
        <v>0</v>
      </c>
      <c r="J40" s="105" t="str">
        <f t="shared" si="3"/>
        <v/>
      </c>
    </row>
    <row r="41" spans="1:10" ht="25.5" customHeight="1" x14ac:dyDescent="0.2">
      <c r="A41" s="87">
        <v>3</v>
      </c>
      <c r="B41" s="106" t="s">
        <v>61</v>
      </c>
      <c r="C41" s="203" t="s">
        <v>60</v>
      </c>
      <c r="D41" s="203"/>
      <c r="E41" s="203"/>
      <c r="F41" s="107">
        <f>'IO 01 1 Pol'!AE30</f>
        <v>0</v>
      </c>
      <c r="G41" s="100">
        <f>'IO 01 1 Pol'!AF30</f>
        <v>0</v>
      </c>
      <c r="H41" s="100">
        <f t="shared" si="1"/>
        <v>0</v>
      </c>
      <c r="I41" s="100">
        <f t="shared" si="2"/>
        <v>0</v>
      </c>
      <c r="J41" s="101" t="str">
        <f t="shared" si="3"/>
        <v/>
      </c>
    </row>
    <row r="42" spans="1:10" ht="25.5" customHeight="1" x14ac:dyDescent="0.2">
      <c r="A42" s="87">
        <v>2</v>
      </c>
      <c r="B42" s="102" t="s">
        <v>62</v>
      </c>
      <c r="C42" s="202" t="s">
        <v>63</v>
      </c>
      <c r="D42" s="202"/>
      <c r="E42" s="202"/>
      <c r="F42" s="103">
        <f>'SO 01 1 Pol'!AE120</f>
        <v>0</v>
      </c>
      <c r="G42" s="104">
        <f>'SO 01 1 Pol'!AF120</f>
        <v>0</v>
      </c>
      <c r="H42" s="104">
        <f t="shared" si="1"/>
        <v>0</v>
      </c>
      <c r="I42" s="104">
        <f t="shared" si="2"/>
        <v>0</v>
      </c>
      <c r="J42" s="105" t="str">
        <f t="shared" si="3"/>
        <v/>
      </c>
    </row>
    <row r="43" spans="1:10" ht="25.5" customHeight="1" x14ac:dyDescent="0.2">
      <c r="A43" s="87">
        <v>3</v>
      </c>
      <c r="B43" s="106" t="s">
        <v>61</v>
      </c>
      <c r="C43" s="203" t="s">
        <v>63</v>
      </c>
      <c r="D43" s="203"/>
      <c r="E43" s="203"/>
      <c r="F43" s="107">
        <f>'SO 01 1 Pol'!AE120</f>
        <v>0</v>
      </c>
      <c r="G43" s="100">
        <f>'SO 01 1 Pol'!AF120</f>
        <v>0</v>
      </c>
      <c r="H43" s="100">
        <f t="shared" si="1"/>
        <v>0</v>
      </c>
      <c r="I43" s="100">
        <f t="shared" si="2"/>
        <v>0</v>
      </c>
      <c r="J43" s="101" t="str">
        <f t="shared" si="3"/>
        <v/>
      </c>
    </row>
    <row r="44" spans="1:10" ht="25.5" customHeight="1" x14ac:dyDescent="0.2">
      <c r="A44" s="87">
        <v>2</v>
      </c>
      <c r="B44" s="102" t="s">
        <v>64</v>
      </c>
      <c r="C44" s="202" t="s">
        <v>29</v>
      </c>
      <c r="D44" s="202"/>
      <c r="E44" s="202"/>
      <c r="F44" s="103">
        <f>'SO VRN 1 Pol'!AE18</f>
        <v>0</v>
      </c>
      <c r="G44" s="104">
        <f>'SO VRN 1 Pol'!AF18</f>
        <v>0</v>
      </c>
      <c r="H44" s="104">
        <f t="shared" si="1"/>
        <v>0</v>
      </c>
      <c r="I44" s="104">
        <f t="shared" si="2"/>
        <v>0</v>
      </c>
      <c r="J44" s="105" t="str">
        <f t="shared" si="3"/>
        <v/>
      </c>
    </row>
    <row r="45" spans="1:10" ht="25.5" customHeight="1" x14ac:dyDescent="0.2">
      <c r="A45" s="87">
        <v>3</v>
      </c>
      <c r="B45" s="106" t="s">
        <v>61</v>
      </c>
      <c r="C45" s="203" t="s">
        <v>29</v>
      </c>
      <c r="D45" s="203"/>
      <c r="E45" s="203"/>
      <c r="F45" s="107">
        <f>'SO VRN 1 Pol'!AE18</f>
        <v>0</v>
      </c>
      <c r="G45" s="100">
        <f>'SO VRN 1 Pol'!AF18</f>
        <v>0</v>
      </c>
      <c r="H45" s="100">
        <f t="shared" si="1"/>
        <v>0</v>
      </c>
      <c r="I45" s="100">
        <f t="shared" si="2"/>
        <v>0</v>
      </c>
      <c r="J45" s="101" t="str">
        <f t="shared" si="3"/>
        <v/>
      </c>
    </row>
    <row r="46" spans="1:10" ht="25.5" customHeight="1" x14ac:dyDescent="0.2">
      <c r="A46" s="87"/>
      <c r="B46" s="204" t="s">
        <v>65</v>
      </c>
      <c r="C46" s="205"/>
      <c r="D46" s="205"/>
      <c r="E46" s="206"/>
      <c r="F46" s="108">
        <f>SUMIF(A39:A45,"=1",F39:F45)</f>
        <v>0</v>
      </c>
      <c r="G46" s="109">
        <f>SUMIF(A39:A45,"=1",G39:G45)</f>
        <v>0</v>
      </c>
      <c r="H46" s="109">
        <f>SUMIF(A39:A45,"=1",H39:H45)</f>
        <v>0</v>
      </c>
      <c r="I46" s="109">
        <f>SUMIF(A39:A45,"=1",I39:I45)</f>
        <v>0</v>
      </c>
      <c r="J46" s="110">
        <f>SUMIF(A39:A45,"=1",J39:J45)</f>
        <v>0</v>
      </c>
    </row>
    <row r="50" spans="1:10" ht="15.75" x14ac:dyDescent="0.25">
      <c r="B50" s="119" t="s">
        <v>67</v>
      </c>
    </row>
    <row r="52" spans="1:10" ht="25.5" customHeight="1" x14ac:dyDescent="0.2">
      <c r="A52" s="121"/>
      <c r="B52" s="124" t="s">
        <v>18</v>
      </c>
      <c r="C52" s="124" t="s">
        <v>6</v>
      </c>
      <c r="D52" s="125"/>
      <c r="E52" s="125"/>
      <c r="F52" s="126" t="s">
        <v>68</v>
      </c>
      <c r="G52" s="126"/>
      <c r="H52" s="126"/>
      <c r="I52" s="126" t="s">
        <v>31</v>
      </c>
      <c r="J52" s="126" t="s">
        <v>0</v>
      </c>
    </row>
    <row r="53" spans="1:10" ht="36.75" customHeight="1" x14ac:dyDescent="0.2">
      <c r="A53" s="122"/>
      <c r="B53" s="127" t="s">
        <v>61</v>
      </c>
      <c r="C53" s="200" t="s">
        <v>69</v>
      </c>
      <c r="D53" s="201"/>
      <c r="E53" s="201"/>
      <c r="F53" s="134" t="s">
        <v>26</v>
      </c>
      <c r="G53" s="135"/>
      <c r="H53" s="135"/>
      <c r="I53" s="135">
        <f>'SO 01 1 Pol'!G8</f>
        <v>0</v>
      </c>
      <c r="J53" s="131" t="str">
        <f>IF(I64=0,"",I53/I64*100)</f>
        <v/>
      </c>
    </row>
    <row r="54" spans="1:10" ht="36.75" customHeight="1" x14ac:dyDescent="0.2">
      <c r="A54" s="122"/>
      <c r="B54" s="127" t="s">
        <v>70</v>
      </c>
      <c r="C54" s="200" t="s">
        <v>71</v>
      </c>
      <c r="D54" s="201"/>
      <c r="E54" s="201"/>
      <c r="F54" s="134" t="s">
        <v>26</v>
      </c>
      <c r="G54" s="135"/>
      <c r="H54" s="135"/>
      <c r="I54" s="135">
        <f>'SO 01 1 Pol'!G30</f>
        <v>0</v>
      </c>
      <c r="J54" s="131" t="str">
        <f>IF(I64=0,"",I54/I64*100)</f>
        <v/>
      </c>
    </row>
    <row r="55" spans="1:10" ht="36.75" customHeight="1" x14ac:dyDescent="0.2">
      <c r="A55" s="122"/>
      <c r="B55" s="127" t="s">
        <v>72</v>
      </c>
      <c r="C55" s="200" t="s">
        <v>73</v>
      </c>
      <c r="D55" s="201"/>
      <c r="E55" s="201"/>
      <c r="F55" s="134" t="s">
        <v>26</v>
      </c>
      <c r="G55" s="135"/>
      <c r="H55" s="135"/>
      <c r="I55" s="135">
        <f>'SO 01 1 Pol'!G45</f>
        <v>0</v>
      </c>
      <c r="J55" s="131" t="str">
        <f>IF(I64=0,"",I55/I64*100)</f>
        <v/>
      </c>
    </row>
    <row r="56" spans="1:10" ht="36.75" customHeight="1" x14ac:dyDescent="0.2">
      <c r="A56" s="122"/>
      <c r="B56" s="127" t="s">
        <v>74</v>
      </c>
      <c r="C56" s="200" t="s">
        <v>75</v>
      </c>
      <c r="D56" s="201"/>
      <c r="E56" s="201"/>
      <c r="F56" s="134" t="s">
        <v>26</v>
      </c>
      <c r="G56" s="135"/>
      <c r="H56" s="135"/>
      <c r="I56" s="135">
        <f>'SO 01 1 Pol'!G48</f>
        <v>0</v>
      </c>
      <c r="J56" s="131" t="str">
        <f>IF(I64=0,"",I56/I64*100)</f>
        <v/>
      </c>
    </row>
    <row r="57" spans="1:10" ht="36.75" customHeight="1" x14ac:dyDescent="0.2">
      <c r="A57" s="122"/>
      <c r="B57" s="127" t="s">
        <v>76</v>
      </c>
      <c r="C57" s="200" t="s">
        <v>77</v>
      </c>
      <c r="D57" s="201"/>
      <c r="E57" s="201"/>
      <c r="F57" s="134" t="s">
        <v>26</v>
      </c>
      <c r="G57" s="135"/>
      <c r="H57" s="135"/>
      <c r="I57" s="135">
        <f>'SO 01 1 Pol'!G70</f>
        <v>0</v>
      </c>
      <c r="J57" s="131" t="str">
        <f>IF(I64=0,"",I57/I64*100)</f>
        <v/>
      </c>
    </row>
    <row r="58" spans="1:10" ht="36.75" customHeight="1" x14ac:dyDescent="0.2">
      <c r="A58" s="122"/>
      <c r="B58" s="127" t="s">
        <v>78</v>
      </c>
      <c r="C58" s="200" t="s">
        <v>79</v>
      </c>
      <c r="D58" s="201"/>
      <c r="E58" s="201"/>
      <c r="F58" s="134" t="s">
        <v>26</v>
      </c>
      <c r="G58" s="135"/>
      <c r="H58" s="135"/>
      <c r="I58" s="135">
        <f>'SO 01 1 Pol'!G109</f>
        <v>0</v>
      </c>
      <c r="J58" s="131" t="str">
        <f>IF(I64=0,"",I58/I64*100)</f>
        <v/>
      </c>
    </row>
    <row r="59" spans="1:10" ht="36.75" customHeight="1" x14ac:dyDescent="0.2">
      <c r="A59" s="122"/>
      <c r="B59" s="127" t="s">
        <v>80</v>
      </c>
      <c r="C59" s="200" t="s">
        <v>81</v>
      </c>
      <c r="D59" s="201"/>
      <c r="E59" s="201"/>
      <c r="F59" s="134" t="s">
        <v>26</v>
      </c>
      <c r="G59" s="135"/>
      <c r="H59" s="135"/>
      <c r="I59" s="135">
        <f>'SO 01 1 Pol'!G111</f>
        <v>0</v>
      </c>
      <c r="J59" s="131" t="str">
        <f>IF(I64=0,"",I59/I64*100)</f>
        <v/>
      </c>
    </row>
    <row r="60" spans="1:10" ht="36.75" customHeight="1" x14ac:dyDescent="0.2">
      <c r="A60" s="122"/>
      <c r="B60" s="127" t="s">
        <v>82</v>
      </c>
      <c r="C60" s="200" t="s">
        <v>83</v>
      </c>
      <c r="D60" s="201"/>
      <c r="E60" s="201"/>
      <c r="F60" s="134" t="s">
        <v>28</v>
      </c>
      <c r="G60" s="135"/>
      <c r="H60" s="135"/>
      <c r="I60" s="135">
        <f>'IO 01 1 Pol'!G8</f>
        <v>0</v>
      </c>
      <c r="J60" s="131" t="str">
        <f>IF(I64=0,"",I60/I64*100)</f>
        <v/>
      </c>
    </row>
    <row r="61" spans="1:10" ht="36.75" customHeight="1" x14ac:dyDescent="0.2">
      <c r="A61" s="122"/>
      <c r="B61" s="127" t="s">
        <v>84</v>
      </c>
      <c r="C61" s="200" t="s">
        <v>85</v>
      </c>
      <c r="D61" s="201"/>
      <c r="E61" s="201"/>
      <c r="F61" s="134" t="s">
        <v>86</v>
      </c>
      <c r="G61" s="135"/>
      <c r="H61" s="135"/>
      <c r="I61" s="135">
        <f>'SO 01 1 Pol'!G113</f>
        <v>0</v>
      </c>
      <c r="J61" s="131" t="str">
        <f>IF(I64=0,"",I61/I64*100)</f>
        <v/>
      </c>
    </row>
    <row r="62" spans="1:10" ht="36.75" customHeight="1" x14ac:dyDescent="0.2">
      <c r="A62" s="122"/>
      <c r="B62" s="127" t="s">
        <v>87</v>
      </c>
      <c r="C62" s="200" t="s">
        <v>29</v>
      </c>
      <c r="D62" s="201"/>
      <c r="E62" s="201"/>
      <c r="F62" s="134" t="s">
        <v>87</v>
      </c>
      <c r="G62" s="135"/>
      <c r="H62" s="135"/>
      <c r="I62" s="135">
        <f>'SO VRN 1 Pol'!G8</f>
        <v>0</v>
      </c>
      <c r="J62" s="131" t="str">
        <f>IF(I64=0,"",I62/I64*100)</f>
        <v/>
      </c>
    </row>
    <row r="63" spans="1:10" ht="36.75" customHeight="1" x14ac:dyDescent="0.2">
      <c r="A63" s="122"/>
      <c r="B63" s="127" t="s">
        <v>88</v>
      </c>
      <c r="C63" s="200" t="s">
        <v>30</v>
      </c>
      <c r="D63" s="201"/>
      <c r="E63" s="201"/>
      <c r="F63" s="134" t="s">
        <v>88</v>
      </c>
      <c r="G63" s="135"/>
      <c r="H63" s="135"/>
      <c r="I63" s="135">
        <f>'SO VRN 1 Pol'!G15</f>
        <v>0</v>
      </c>
      <c r="J63" s="131" t="str">
        <f>IF(I64=0,"",I63/I64*100)</f>
        <v/>
      </c>
    </row>
    <row r="64" spans="1:10" ht="25.5" customHeight="1" x14ac:dyDescent="0.2">
      <c r="A64" s="123"/>
      <c r="B64" s="128" t="s">
        <v>1</v>
      </c>
      <c r="C64" s="129"/>
      <c r="D64" s="130"/>
      <c r="E64" s="130"/>
      <c r="F64" s="136"/>
      <c r="G64" s="137"/>
      <c r="H64" s="137"/>
      <c r="I64" s="137">
        <f>SUM(I53:I63)</f>
        <v>0</v>
      </c>
      <c r="J64" s="132">
        <f>SUM(J53:J63)</f>
        <v>0</v>
      </c>
    </row>
    <row r="65" spans="6:10" x14ac:dyDescent="0.2">
      <c r="F65" s="86"/>
      <c r="G65" s="86"/>
      <c r="H65" s="86"/>
      <c r="I65" s="86"/>
      <c r="J65" s="133"/>
    </row>
    <row r="66" spans="6:10" x14ac:dyDescent="0.2">
      <c r="F66" s="86"/>
      <c r="G66" s="86"/>
      <c r="H66" s="86"/>
      <c r="I66" s="86"/>
      <c r="J66" s="133"/>
    </row>
    <row r="67" spans="6:10" x14ac:dyDescent="0.2">
      <c r="F67" s="86"/>
      <c r="G67" s="86"/>
      <c r="H67" s="86"/>
      <c r="I67" s="86"/>
      <c r="J67" s="13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C44:E44"/>
    <mergeCell ref="C45:E45"/>
    <mergeCell ref="B46:E46"/>
    <mergeCell ref="C53:E53"/>
    <mergeCell ref="C54:E54"/>
    <mergeCell ref="C60:E60"/>
    <mergeCell ref="C61:E61"/>
    <mergeCell ref="C62:E62"/>
    <mergeCell ref="C63:E63"/>
    <mergeCell ref="C55:E55"/>
    <mergeCell ref="C56:E56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1" t="s">
        <v>7</v>
      </c>
      <c r="B1" s="251"/>
      <c r="C1" s="252"/>
      <c r="D1" s="251"/>
      <c r="E1" s="251"/>
      <c r="F1" s="251"/>
      <c r="G1" s="251"/>
    </row>
    <row r="2" spans="1:7" ht="24.95" customHeight="1" x14ac:dyDescent="0.2">
      <c r="A2" s="49" t="s">
        <v>8</v>
      </c>
      <c r="B2" s="48"/>
      <c r="C2" s="253"/>
      <c r="D2" s="253"/>
      <c r="E2" s="253"/>
      <c r="F2" s="253"/>
      <c r="G2" s="254"/>
    </row>
    <row r="3" spans="1:7" ht="24.95" customHeight="1" x14ac:dyDescent="0.2">
      <c r="A3" s="49" t="s">
        <v>9</v>
      </c>
      <c r="B3" s="48"/>
      <c r="C3" s="253"/>
      <c r="D3" s="253"/>
      <c r="E3" s="253"/>
      <c r="F3" s="253"/>
      <c r="G3" s="254"/>
    </row>
    <row r="4" spans="1:7" ht="24.95" customHeight="1" x14ac:dyDescent="0.2">
      <c r="A4" s="49" t="s">
        <v>10</v>
      </c>
      <c r="B4" s="48"/>
      <c r="C4" s="253"/>
      <c r="D4" s="253"/>
      <c r="E4" s="253"/>
      <c r="F4" s="253"/>
      <c r="G4" s="254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504DE-5978-48EB-A389-6889EEDBDB83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0" customWidth="1"/>
    <col min="3" max="3" width="38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5" t="s">
        <v>7</v>
      </c>
      <c r="B1" s="255"/>
      <c r="C1" s="255"/>
      <c r="D1" s="255"/>
      <c r="E1" s="255"/>
      <c r="F1" s="255"/>
      <c r="G1" s="255"/>
      <c r="AG1" t="s">
        <v>89</v>
      </c>
    </row>
    <row r="2" spans="1:60" ht="24.95" customHeight="1" x14ac:dyDescent="0.2">
      <c r="A2" s="139" t="s">
        <v>8</v>
      </c>
      <c r="B2" s="48" t="s">
        <v>44</v>
      </c>
      <c r="C2" s="256" t="s">
        <v>45</v>
      </c>
      <c r="D2" s="257"/>
      <c r="E2" s="257"/>
      <c r="F2" s="257"/>
      <c r="G2" s="258"/>
      <c r="AG2" t="s">
        <v>90</v>
      </c>
    </row>
    <row r="3" spans="1:60" ht="24.95" customHeight="1" x14ac:dyDescent="0.2">
      <c r="A3" s="139" t="s">
        <v>9</v>
      </c>
      <c r="B3" s="48" t="s">
        <v>59</v>
      </c>
      <c r="C3" s="256" t="s">
        <v>60</v>
      </c>
      <c r="D3" s="257"/>
      <c r="E3" s="257"/>
      <c r="F3" s="257"/>
      <c r="G3" s="258"/>
      <c r="AC3" s="120" t="s">
        <v>90</v>
      </c>
      <c r="AG3" t="s">
        <v>91</v>
      </c>
    </row>
    <row r="4" spans="1:60" ht="24.95" customHeight="1" x14ac:dyDescent="0.2">
      <c r="A4" s="140" t="s">
        <v>10</v>
      </c>
      <c r="B4" s="141" t="s">
        <v>61</v>
      </c>
      <c r="C4" s="259" t="s">
        <v>60</v>
      </c>
      <c r="D4" s="260"/>
      <c r="E4" s="260"/>
      <c r="F4" s="260"/>
      <c r="G4" s="261"/>
      <c r="AG4" t="s">
        <v>92</v>
      </c>
    </row>
    <row r="5" spans="1:60" x14ac:dyDescent="0.2">
      <c r="D5" s="10"/>
    </row>
    <row r="6" spans="1:60" ht="38.25" x14ac:dyDescent="0.2">
      <c r="A6" s="143" t="s">
        <v>93</v>
      </c>
      <c r="B6" s="145" t="s">
        <v>94</v>
      </c>
      <c r="C6" s="145" t="s">
        <v>95</v>
      </c>
      <c r="D6" s="144" t="s">
        <v>96</v>
      </c>
      <c r="E6" s="143" t="s">
        <v>97</v>
      </c>
      <c r="F6" s="142" t="s">
        <v>98</v>
      </c>
      <c r="G6" s="143" t="s">
        <v>31</v>
      </c>
      <c r="H6" s="146" t="s">
        <v>32</v>
      </c>
      <c r="I6" s="146" t="s">
        <v>99</v>
      </c>
      <c r="J6" s="146" t="s">
        <v>33</v>
      </c>
      <c r="K6" s="146" t="s">
        <v>100</v>
      </c>
      <c r="L6" s="146" t="s">
        <v>101</v>
      </c>
      <c r="M6" s="146" t="s">
        <v>102</v>
      </c>
      <c r="N6" s="146" t="s">
        <v>103</v>
      </c>
      <c r="O6" s="146" t="s">
        <v>104</v>
      </c>
      <c r="P6" s="146" t="s">
        <v>105</v>
      </c>
      <c r="Q6" s="146" t="s">
        <v>106</v>
      </c>
      <c r="R6" s="146" t="s">
        <v>107</v>
      </c>
      <c r="S6" s="146" t="s">
        <v>108</v>
      </c>
      <c r="T6" s="146" t="s">
        <v>109</v>
      </c>
      <c r="U6" s="146" t="s">
        <v>110</v>
      </c>
      <c r="V6" s="146" t="s">
        <v>111</v>
      </c>
      <c r="W6" s="146" t="s">
        <v>112</v>
      </c>
      <c r="X6" s="146" t="s">
        <v>113</v>
      </c>
      <c r="Y6" s="146" t="s">
        <v>114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">
      <c r="A8" s="161" t="s">
        <v>115</v>
      </c>
      <c r="B8" s="162" t="s">
        <v>82</v>
      </c>
      <c r="C8" s="180" t="s">
        <v>83</v>
      </c>
      <c r="D8" s="163"/>
      <c r="E8" s="164"/>
      <c r="F8" s="165"/>
      <c r="G8" s="166">
        <f>SUMIF(AG9:AG28,"&lt;&gt;NOR",G9:G28)</f>
        <v>0</v>
      </c>
      <c r="H8" s="160"/>
      <c r="I8" s="160">
        <f>SUM(I9:I28)</f>
        <v>0</v>
      </c>
      <c r="J8" s="160"/>
      <c r="K8" s="160">
        <f>SUM(K9:K28)</f>
        <v>0</v>
      </c>
      <c r="L8" s="160"/>
      <c r="M8" s="160">
        <f>SUM(M9:M28)</f>
        <v>0</v>
      </c>
      <c r="N8" s="159"/>
      <c r="O8" s="159">
        <f>SUM(O9:O28)</f>
        <v>0</v>
      </c>
      <c r="P8" s="159"/>
      <c r="Q8" s="159">
        <f>SUM(Q9:Q28)</f>
        <v>0</v>
      </c>
      <c r="R8" s="160"/>
      <c r="S8" s="160"/>
      <c r="T8" s="160"/>
      <c r="U8" s="160"/>
      <c r="V8" s="160">
        <f>SUM(V9:V28)</f>
        <v>0</v>
      </c>
      <c r="W8" s="160"/>
      <c r="X8" s="160"/>
      <c r="Y8" s="160"/>
      <c r="AG8" t="s">
        <v>116</v>
      </c>
    </row>
    <row r="9" spans="1:60" outlineLevel="1" x14ac:dyDescent="0.2">
      <c r="A9" s="174">
        <v>1</v>
      </c>
      <c r="B9" s="175" t="s">
        <v>117</v>
      </c>
      <c r="C9" s="181" t="s">
        <v>118</v>
      </c>
      <c r="D9" s="176" t="s">
        <v>119</v>
      </c>
      <c r="E9" s="177">
        <v>8</v>
      </c>
      <c r="F9" s="178"/>
      <c r="G9" s="179">
        <f t="shared" ref="G9:G28" si="0">ROUND(E9*F9,2)</f>
        <v>0</v>
      </c>
      <c r="H9" s="158"/>
      <c r="I9" s="157">
        <f t="shared" ref="I9:I28" si="1">ROUND(E9*H9,2)</f>
        <v>0</v>
      </c>
      <c r="J9" s="158"/>
      <c r="K9" s="157">
        <f t="shared" ref="K9:K28" si="2">ROUND(E9*J9,2)</f>
        <v>0</v>
      </c>
      <c r="L9" s="157">
        <v>21</v>
      </c>
      <c r="M9" s="157">
        <f t="shared" ref="M9:M28" si="3">G9*(1+L9/100)</f>
        <v>0</v>
      </c>
      <c r="N9" s="156">
        <v>0</v>
      </c>
      <c r="O9" s="156">
        <f t="shared" ref="O9:O28" si="4">ROUND(E9*N9,2)</f>
        <v>0</v>
      </c>
      <c r="P9" s="156">
        <v>0</v>
      </c>
      <c r="Q9" s="156">
        <f t="shared" ref="Q9:Q28" si="5">ROUND(E9*P9,2)</f>
        <v>0</v>
      </c>
      <c r="R9" s="157"/>
      <c r="S9" s="157" t="s">
        <v>120</v>
      </c>
      <c r="T9" s="157" t="s">
        <v>121</v>
      </c>
      <c r="U9" s="157">
        <v>0</v>
      </c>
      <c r="V9" s="157">
        <f t="shared" ref="V9:V28" si="6">ROUND(E9*U9,2)</f>
        <v>0</v>
      </c>
      <c r="W9" s="157"/>
      <c r="X9" s="157" t="s">
        <v>122</v>
      </c>
      <c r="Y9" s="157" t="s">
        <v>123</v>
      </c>
      <c r="Z9" s="147"/>
      <c r="AA9" s="147"/>
      <c r="AB9" s="147"/>
      <c r="AC9" s="147"/>
      <c r="AD9" s="147"/>
      <c r="AE9" s="147"/>
      <c r="AF9" s="147"/>
      <c r="AG9" s="147" t="s">
        <v>124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1" x14ac:dyDescent="0.2">
      <c r="A10" s="174">
        <v>2</v>
      </c>
      <c r="B10" s="175" t="s">
        <v>125</v>
      </c>
      <c r="C10" s="181" t="s">
        <v>126</v>
      </c>
      <c r="D10" s="176" t="s">
        <v>119</v>
      </c>
      <c r="E10" s="177">
        <v>12</v>
      </c>
      <c r="F10" s="178"/>
      <c r="G10" s="179">
        <f t="shared" si="0"/>
        <v>0</v>
      </c>
      <c r="H10" s="158"/>
      <c r="I10" s="157">
        <f t="shared" si="1"/>
        <v>0</v>
      </c>
      <c r="J10" s="158"/>
      <c r="K10" s="157">
        <f t="shared" si="2"/>
        <v>0</v>
      </c>
      <c r="L10" s="157">
        <v>21</v>
      </c>
      <c r="M10" s="157">
        <f t="shared" si="3"/>
        <v>0</v>
      </c>
      <c r="N10" s="156">
        <v>0</v>
      </c>
      <c r="O10" s="156">
        <f t="shared" si="4"/>
        <v>0</v>
      </c>
      <c r="P10" s="156">
        <v>0</v>
      </c>
      <c r="Q10" s="156">
        <f t="shared" si="5"/>
        <v>0</v>
      </c>
      <c r="R10" s="157"/>
      <c r="S10" s="157" t="s">
        <v>120</v>
      </c>
      <c r="T10" s="157" t="s">
        <v>121</v>
      </c>
      <c r="U10" s="157">
        <v>0</v>
      </c>
      <c r="V10" s="157">
        <f t="shared" si="6"/>
        <v>0</v>
      </c>
      <c r="W10" s="157"/>
      <c r="X10" s="157" t="s">
        <v>122</v>
      </c>
      <c r="Y10" s="157" t="s">
        <v>123</v>
      </c>
      <c r="Z10" s="147"/>
      <c r="AA10" s="147"/>
      <c r="AB10" s="147"/>
      <c r="AC10" s="147"/>
      <c r="AD10" s="147"/>
      <c r="AE10" s="147"/>
      <c r="AF10" s="147"/>
      <c r="AG10" s="147" t="s">
        <v>124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 x14ac:dyDescent="0.2">
      <c r="A11" s="174">
        <v>3</v>
      </c>
      <c r="B11" s="175" t="s">
        <v>127</v>
      </c>
      <c r="C11" s="181" t="s">
        <v>128</v>
      </c>
      <c r="D11" s="176" t="s">
        <v>119</v>
      </c>
      <c r="E11" s="177">
        <v>5</v>
      </c>
      <c r="F11" s="178"/>
      <c r="G11" s="179">
        <f t="shared" si="0"/>
        <v>0</v>
      </c>
      <c r="H11" s="158"/>
      <c r="I11" s="157">
        <f t="shared" si="1"/>
        <v>0</v>
      </c>
      <c r="J11" s="158"/>
      <c r="K11" s="157">
        <f t="shared" si="2"/>
        <v>0</v>
      </c>
      <c r="L11" s="157">
        <v>21</v>
      </c>
      <c r="M11" s="157">
        <f t="shared" si="3"/>
        <v>0</v>
      </c>
      <c r="N11" s="156">
        <v>0</v>
      </c>
      <c r="O11" s="156">
        <f t="shared" si="4"/>
        <v>0</v>
      </c>
      <c r="P11" s="156">
        <v>0</v>
      </c>
      <c r="Q11" s="156">
        <f t="shared" si="5"/>
        <v>0</v>
      </c>
      <c r="R11" s="157"/>
      <c r="S11" s="157" t="s">
        <v>120</v>
      </c>
      <c r="T11" s="157" t="s">
        <v>121</v>
      </c>
      <c r="U11" s="157">
        <v>0</v>
      </c>
      <c r="V11" s="157">
        <f t="shared" si="6"/>
        <v>0</v>
      </c>
      <c r="W11" s="157"/>
      <c r="X11" s="157" t="s">
        <v>122</v>
      </c>
      <c r="Y11" s="157" t="s">
        <v>123</v>
      </c>
      <c r="Z11" s="147"/>
      <c r="AA11" s="147"/>
      <c r="AB11" s="147"/>
      <c r="AC11" s="147"/>
      <c r="AD11" s="147"/>
      <c r="AE11" s="147"/>
      <c r="AF11" s="147"/>
      <c r="AG11" s="147" t="s">
        <v>124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1" x14ac:dyDescent="0.2">
      <c r="A12" s="174">
        <v>4</v>
      </c>
      <c r="B12" s="175" t="s">
        <v>129</v>
      </c>
      <c r="C12" s="181" t="s">
        <v>130</v>
      </c>
      <c r="D12" s="176" t="s">
        <v>119</v>
      </c>
      <c r="E12" s="177">
        <v>6</v>
      </c>
      <c r="F12" s="178"/>
      <c r="G12" s="179">
        <f t="shared" si="0"/>
        <v>0</v>
      </c>
      <c r="H12" s="158"/>
      <c r="I12" s="157">
        <f t="shared" si="1"/>
        <v>0</v>
      </c>
      <c r="J12" s="158"/>
      <c r="K12" s="157">
        <f t="shared" si="2"/>
        <v>0</v>
      </c>
      <c r="L12" s="157">
        <v>21</v>
      </c>
      <c r="M12" s="157">
        <f t="shared" si="3"/>
        <v>0</v>
      </c>
      <c r="N12" s="156">
        <v>0</v>
      </c>
      <c r="O12" s="156">
        <f t="shared" si="4"/>
        <v>0</v>
      </c>
      <c r="P12" s="156">
        <v>0</v>
      </c>
      <c r="Q12" s="156">
        <f t="shared" si="5"/>
        <v>0</v>
      </c>
      <c r="R12" s="157"/>
      <c r="S12" s="157" t="s">
        <v>120</v>
      </c>
      <c r="T12" s="157" t="s">
        <v>121</v>
      </c>
      <c r="U12" s="157">
        <v>0</v>
      </c>
      <c r="V12" s="157">
        <f t="shared" si="6"/>
        <v>0</v>
      </c>
      <c r="W12" s="157"/>
      <c r="X12" s="157" t="s">
        <v>122</v>
      </c>
      <c r="Y12" s="157" t="s">
        <v>123</v>
      </c>
      <c r="Z12" s="147"/>
      <c r="AA12" s="147"/>
      <c r="AB12" s="147"/>
      <c r="AC12" s="147"/>
      <c r="AD12" s="147"/>
      <c r="AE12" s="147"/>
      <c r="AF12" s="147"/>
      <c r="AG12" s="147" t="s">
        <v>124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1" x14ac:dyDescent="0.2">
      <c r="A13" s="174">
        <v>5</v>
      </c>
      <c r="B13" s="175" t="s">
        <v>131</v>
      </c>
      <c r="C13" s="181" t="s">
        <v>132</v>
      </c>
      <c r="D13" s="176" t="s">
        <v>119</v>
      </c>
      <c r="E13" s="177">
        <v>8</v>
      </c>
      <c r="F13" s="178"/>
      <c r="G13" s="179">
        <f t="shared" si="0"/>
        <v>0</v>
      </c>
      <c r="H13" s="158"/>
      <c r="I13" s="157">
        <f t="shared" si="1"/>
        <v>0</v>
      </c>
      <c r="J13" s="158"/>
      <c r="K13" s="157">
        <f t="shared" si="2"/>
        <v>0</v>
      </c>
      <c r="L13" s="157">
        <v>21</v>
      </c>
      <c r="M13" s="157">
        <f t="shared" si="3"/>
        <v>0</v>
      </c>
      <c r="N13" s="156">
        <v>0</v>
      </c>
      <c r="O13" s="156">
        <f t="shared" si="4"/>
        <v>0</v>
      </c>
      <c r="P13" s="156">
        <v>0</v>
      </c>
      <c r="Q13" s="156">
        <f t="shared" si="5"/>
        <v>0</v>
      </c>
      <c r="R13" s="157"/>
      <c r="S13" s="157" t="s">
        <v>120</v>
      </c>
      <c r="T13" s="157" t="s">
        <v>121</v>
      </c>
      <c r="U13" s="157">
        <v>0</v>
      </c>
      <c r="V13" s="157">
        <f t="shared" si="6"/>
        <v>0</v>
      </c>
      <c r="W13" s="157"/>
      <c r="X13" s="157" t="s">
        <v>122</v>
      </c>
      <c r="Y13" s="157" t="s">
        <v>123</v>
      </c>
      <c r="Z13" s="147"/>
      <c r="AA13" s="147"/>
      <c r="AB13" s="147"/>
      <c r="AC13" s="147"/>
      <c r="AD13" s="147"/>
      <c r="AE13" s="147"/>
      <c r="AF13" s="147"/>
      <c r="AG13" s="147" t="s">
        <v>124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1" x14ac:dyDescent="0.2">
      <c r="A14" s="174">
        <v>6</v>
      </c>
      <c r="B14" s="175" t="s">
        <v>133</v>
      </c>
      <c r="C14" s="181" t="s">
        <v>134</v>
      </c>
      <c r="D14" s="176" t="s">
        <v>135</v>
      </c>
      <c r="E14" s="177">
        <v>2</v>
      </c>
      <c r="F14" s="178"/>
      <c r="G14" s="179">
        <f t="shared" si="0"/>
        <v>0</v>
      </c>
      <c r="H14" s="158"/>
      <c r="I14" s="157">
        <f t="shared" si="1"/>
        <v>0</v>
      </c>
      <c r="J14" s="158"/>
      <c r="K14" s="157">
        <f t="shared" si="2"/>
        <v>0</v>
      </c>
      <c r="L14" s="157">
        <v>21</v>
      </c>
      <c r="M14" s="157">
        <f t="shared" si="3"/>
        <v>0</v>
      </c>
      <c r="N14" s="156">
        <v>0</v>
      </c>
      <c r="O14" s="156">
        <f t="shared" si="4"/>
        <v>0</v>
      </c>
      <c r="P14" s="156">
        <v>0</v>
      </c>
      <c r="Q14" s="156">
        <f t="shared" si="5"/>
        <v>0</v>
      </c>
      <c r="R14" s="157"/>
      <c r="S14" s="157" t="s">
        <v>120</v>
      </c>
      <c r="T14" s="157" t="s">
        <v>121</v>
      </c>
      <c r="U14" s="157">
        <v>0</v>
      </c>
      <c r="V14" s="157">
        <f t="shared" si="6"/>
        <v>0</v>
      </c>
      <c r="W14" s="157"/>
      <c r="X14" s="157" t="s">
        <v>122</v>
      </c>
      <c r="Y14" s="157" t="s">
        <v>123</v>
      </c>
      <c r="Z14" s="147"/>
      <c r="AA14" s="147"/>
      <c r="AB14" s="147"/>
      <c r="AC14" s="147"/>
      <c r="AD14" s="147"/>
      <c r="AE14" s="147"/>
      <c r="AF14" s="147"/>
      <c r="AG14" s="147" t="s">
        <v>124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1" x14ac:dyDescent="0.2">
      <c r="A15" s="174">
        <v>7</v>
      </c>
      <c r="B15" s="175" t="s">
        <v>136</v>
      </c>
      <c r="C15" s="181" t="s">
        <v>137</v>
      </c>
      <c r="D15" s="176" t="s">
        <v>135</v>
      </c>
      <c r="E15" s="177">
        <v>2</v>
      </c>
      <c r="F15" s="178"/>
      <c r="G15" s="179">
        <f t="shared" si="0"/>
        <v>0</v>
      </c>
      <c r="H15" s="158"/>
      <c r="I15" s="157">
        <f t="shared" si="1"/>
        <v>0</v>
      </c>
      <c r="J15" s="158"/>
      <c r="K15" s="157">
        <f t="shared" si="2"/>
        <v>0</v>
      </c>
      <c r="L15" s="157">
        <v>21</v>
      </c>
      <c r="M15" s="157">
        <f t="shared" si="3"/>
        <v>0</v>
      </c>
      <c r="N15" s="156">
        <v>0</v>
      </c>
      <c r="O15" s="156">
        <f t="shared" si="4"/>
        <v>0</v>
      </c>
      <c r="P15" s="156">
        <v>0</v>
      </c>
      <c r="Q15" s="156">
        <f t="shared" si="5"/>
        <v>0</v>
      </c>
      <c r="R15" s="157"/>
      <c r="S15" s="157" t="s">
        <v>120</v>
      </c>
      <c r="T15" s="157" t="s">
        <v>121</v>
      </c>
      <c r="U15" s="157">
        <v>0</v>
      </c>
      <c r="V15" s="157">
        <f t="shared" si="6"/>
        <v>0</v>
      </c>
      <c r="W15" s="157"/>
      <c r="X15" s="157" t="s">
        <v>122</v>
      </c>
      <c r="Y15" s="157" t="s">
        <v>123</v>
      </c>
      <c r="Z15" s="147"/>
      <c r="AA15" s="147"/>
      <c r="AB15" s="147"/>
      <c r="AC15" s="147"/>
      <c r="AD15" s="147"/>
      <c r="AE15" s="147"/>
      <c r="AF15" s="147"/>
      <c r="AG15" s="147" t="s">
        <v>124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1" x14ac:dyDescent="0.2">
      <c r="A16" s="174">
        <v>8</v>
      </c>
      <c r="B16" s="175" t="s">
        <v>138</v>
      </c>
      <c r="C16" s="181" t="s">
        <v>139</v>
      </c>
      <c r="D16" s="176" t="s">
        <v>135</v>
      </c>
      <c r="E16" s="177">
        <v>1</v>
      </c>
      <c r="F16" s="178"/>
      <c r="G16" s="179">
        <f t="shared" si="0"/>
        <v>0</v>
      </c>
      <c r="H16" s="158"/>
      <c r="I16" s="157">
        <f t="shared" si="1"/>
        <v>0</v>
      </c>
      <c r="J16" s="158"/>
      <c r="K16" s="157">
        <f t="shared" si="2"/>
        <v>0</v>
      </c>
      <c r="L16" s="157">
        <v>21</v>
      </c>
      <c r="M16" s="157">
        <f t="shared" si="3"/>
        <v>0</v>
      </c>
      <c r="N16" s="156">
        <v>0</v>
      </c>
      <c r="O16" s="156">
        <f t="shared" si="4"/>
        <v>0</v>
      </c>
      <c r="P16" s="156">
        <v>0</v>
      </c>
      <c r="Q16" s="156">
        <f t="shared" si="5"/>
        <v>0</v>
      </c>
      <c r="R16" s="157"/>
      <c r="S16" s="157" t="s">
        <v>120</v>
      </c>
      <c r="T16" s="157" t="s">
        <v>121</v>
      </c>
      <c r="U16" s="157">
        <v>0</v>
      </c>
      <c r="V16" s="157">
        <f t="shared" si="6"/>
        <v>0</v>
      </c>
      <c r="W16" s="157"/>
      <c r="X16" s="157" t="s">
        <v>122</v>
      </c>
      <c r="Y16" s="157" t="s">
        <v>123</v>
      </c>
      <c r="Z16" s="147"/>
      <c r="AA16" s="147"/>
      <c r="AB16" s="147"/>
      <c r="AC16" s="147"/>
      <c r="AD16" s="147"/>
      <c r="AE16" s="147"/>
      <c r="AF16" s="147"/>
      <c r="AG16" s="147" t="s">
        <v>124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1" x14ac:dyDescent="0.2">
      <c r="A17" s="174">
        <v>9</v>
      </c>
      <c r="B17" s="175" t="s">
        <v>140</v>
      </c>
      <c r="C17" s="181" t="s">
        <v>141</v>
      </c>
      <c r="D17" s="176" t="s">
        <v>135</v>
      </c>
      <c r="E17" s="177">
        <v>1</v>
      </c>
      <c r="F17" s="178"/>
      <c r="G17" s="179">
        <f t="shared" si="0"/>
        <v>0</v>
      </c>
      <c r="H17" s="158"/>
      <c r="I17" s="157">
        <f t="shared" si="1"/>
        <v>0</v>
      </c>
      <c r="J17" s="158"/>
      <c r="K17" s="157">
        <f t="shared" si="2"/>
        <v>0</v>
      </c>
      <c r="L17" s="157">
        <v>21</v>
      </c>
      <c r="M17" s="157">
        <f t="shared" si="3"/>
        <v>0</v>
      </c>
      <c r="N17" s="156">
        <v>0</v>
      </c>
      <c r="O17" s="156">
        <f t="shared" si="4"/>
        <v>0</v>
      </c>
      <c r="P17" s="156">
        <v>0</v>
      </c>
      <c r="Q17" s="156">
        <f t="shared" si="5"/>
        <v>0</v>
      </c>
      <c r="R17" s="157"/>
      <c r="S17" s="157" t="s">
        <v>120</v>
      </c>
      <c r="T17" s="157" t="s">
        <v>121</v>
      </c>
      <c r="U17" s="157">
        <v>0</v>
      </c>
      <c r="V17" s="157">
        <f t="shared" si="6"/>
        <v>0</v>
      </c>
      <c r="W17" s="157"/>
      <c r="X17" s="157" t="s">
        <v>122</v>
      </c>
      <c r="Y17" s="157" t="s">
        <v>123</v>
      </c>
      <c r="Z17" s="147"/>
      <c r="AA17" s="147"/>
      <c r="AB17" s="147"/>
      <c r="AC17" s="147"/>
      <c r="AD17" s="147"/>
      <c r="AE17" s="147"/>
      <c r="AF17" s="147"/>
      <c r="AG17" s="147" t="s">
        <v>124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1" x14ac:dyDescent="0.2">
      <c r="A18" s="174">
        <v>10</v>
      </c>
      <c r="B18" s="175" t="s">
        <v>142</v>
      </c>
      <c r="C18" s="181" t="s">
        <v>143</v>
      </c>
      <c r="D18" s="176" t="s">
        <v>135</v>
      </c>
      <c r="E18" s="177">
        <v>1</v>
      </c>
      <c r="F18" s="178"/>
      <c r="G18" s="179">
        <f t="shared" si="0"/>
        <v>0</v>
      </c>
      <c r="H18" s="158"/>
      <c r="I18" s="157">
        <f t="shared" si="1"/>
        <v>0</v>
      </c>
      <c r="J18" s="158"/>
      <c r="K18" s="157">
        <f t="shared" si="2"/>
        <v>0</v>
      </c>
      <c r="L18" s="157">
        <v>21</v>
      </c>
      <c r="M18" s="157">
        <f t="shared" si="3"/>
        <v>0</v>
      </c>
      <c r="N18" s="156">
        <v>0</v>
      </c>
      <c r="O18" s="156">
        <f t="shared" si="4"/>
        <v>0</v>
      </c>
      <c r="P18" s="156">
        <v>0</v>
      </c>
      <c r="Q18" s="156">
        <f t="shared" si="5"/>
        <v>0</v>
      </c>
      <c r="R18" s="157"/>
      <c r="S18" s="157" t="s">
        <v>120</v>
      </c>
      <c r="T18" s="157" t="s">
        <v>121</v>
      </c>
      <c r="U18" s="157">
        <v>0</v>
      </c>
      <c r="V18" s="157">
        <f t="shared" si="6"/>
        <v>0</v>
      </c>
      <c r="W18" s="157"/>
      <c r="X18" s="157" t="s">
        <v>122</v>
      </c>
      <c r="Y18" s="157" t="s">
        <v>123</v>
      </c>
      <c r="Z18" s="147"/>
      <c r="AA18" s="147"/>
      <c r="AB18" s="147"/>
      <c r="AC18" s="147"/>
      <c r="AD18" s="147"/>
      <c r="AE18" s="147"/>
      <c r="AF18" s="147"/>
      <c r="AG18" s="147" t="s">
        <v>124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ht="22.5" outlineLevel="1" x14ac:dyDescent="0.2">
      <c r="A19" s="174">
        <v>11</v>
      </c>
      <c r="B19" s="175" t="s">
        <v>144</v>
      </c>
      <c r="C19" s="181" t="s">
        <v>145</v>
      </c>
      <c r="D19" s="176" t="s">
        <v>119</v>
      </c>
      <c r="E19" s="177">
        <v>5</v>
      </c>
      <c r="F19" s="178"/>
      <c r="G19" s="179">
        <f t="shared" si="0"/>
        <v>0</v>
      </c>
      <c r="H19" s="158"/>
      <c r="I19" s="157">
        <f t="shared" si="1"/>
        <v>0</v>
      </c>
      <c r="J19" s="158"/>
      <c r="K19" s="157">
        <f t="shared" si="2"/>
        <v>0</v>
      </c>
      <c r="L19" s="157">
        <v>21</v>
      </c>
      <c r="M19" s="157">
        <f t="shared" si="3"/>
        <v>0</v>
      </c>
      <c r="N19" s="156">
        <v>0</v>
      </c>
      <c r="O19" s="156">
        <f t="shared" si="4"/>
        <v>0</v>
      </c>
      <c r="P19" s="156">
        <v>0</v>
      </c>
      <c r="Q19" s="156">
        <f t="shared" si="5"/>
        <v>0</v>
      </c>
      <c r="R19" s="157"/>
      <c r="S19" s="157" t="s">
        <v>120</v>
      </c>
      <c r="T19" s="157" t="s">
        <v>121</v>
      </c>
      <c r="U19" s="157">
        <v>0</v>
      </c>
      <c r="V19" s="157">
        <f t="shared" si="6"/>
        <v>0</v>
      </c>
      <c r="W19" s="157"/>
      <c r="X19" s="157" t="s">
        <v>122</v>
      </c>
      <c r="Y19" s="157" t="s">
        <v>123</v>
      </c>
      <c r="Z19" s="147"/>
      <c r="AA19" s="147"/>
      <c r="AB19" s="147"/>
      <c r="AC19" s="147"/>
      <c r="AD19" s="147"/>
      <c r="AE19" s="147"/>
      <c r="AF19" s="147"/>
      <c r="AG19" s="147" t="s">
        <v>124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ht="22.5" outlineLevel="1" x14ac:dyDescent="0.2">
      <c r="A20" s="174">
        <v>12</v>
      </c>
      <c r="B20" s="175" t="s">
        <v>146</v>
      </c>
      <c r="C20" s="181" t="s">
        <v>147</v>
      </c>
      <c r="D20" s="176" t="s">
        <v>148</v>
      </c>
      <c r="E20" s="177">
        <v>4.5</v>
      </c>
      <c r="F20" s="178"/>
      <c r="G20" s="179">
        <f t="shared" si="0"/>
        <v>0</v>
      </c>
      <c r="H20" s="158"/>
      <c r="I20" s="157">
        <f t="shared" si="1"/>
        <v>0</v>
      </c>
      <c r="J20" s="158"/>
      <c r="K20" s="157">
        <f t="shared" si="2"/>
        <v>0</v>
      </c>
      <c r="L20" s="157">
        <v>21</v>
      </c>
      <c r="M20" s="157">
        <f t="shared" si="3"/>
        <v>0</v>
      </c>
      <c r="N20" s="156">
        <v>0</v>
      </c>
      <c r="O20" s="156">
        <f t="shared" si="4"/>
        <v>0</v>
      </c>
      <c r="P20" s="156">
        <v>0</v>
      </c>
      <c r="Q20" s="156">
        <f t="shared" si="5"/>
        <v>0</v>
      </c>
      <c r="R20" s="157"/>
      <c r="S20" s="157" t="s">
        <v>120</v>
      </c>
      <c r="T20" s="157" t="s">
        <v>121</v>
      </c>
      <c r="U20" s="157">
        <v>0</v>
      </c>
      <c r="V20" s="157">
        <f t="shared" si="6"/>
        <v>0</v>
      </c>
      <c r="W20" s="157"/>
      <c r="X20" s="157" t="s">
        <v>122</v>
      </c>
      <c r="Y20" s="157" t="s">
        <v>123</v>
      </c>
      <c r="Z20" s="147"/>
      <c r="AA20" s="147"/>
      <c r="AB20" s="147"/>
      <c r="AC20" s="147"/>
      <c r="AD20" s="147"/>
      <c r="AE20" s="147"/>
      <c r="AF20" s="147"/>
      <c r="AG20" s="147" t="s">
        <v>124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1" x14ac:dyDescent="0.2">
      <c r="A21" s="174">
        <v>13</v>
      </c>
      <c r="B21" s="175" t="s">
        <v>149</v>
      </c>
      <c r="C21" s="181" t="s">
        <v>150</v>
      </c>
      <c r="D21" s="176" t="s">
        <v>119</v>
      </c>
      <c r="E21" s="177">
        <v>5</v>
      </c>
      <c r="F21" s="178"/>
      <c r="G21" s="179">
        <f t="shared" si="0"/>
        <v>0</v>
      </c>
      <c r="H21" s="158"/>
      <c r="I21" s="157">
        <f t="shared" si="1"/>
        <v>0</v>
      </c>
      <c r="J21" s="158"/>
      <c r="K21" s="157">
        <f t="shared" si="2"/>
        <v>0</v>
      </c>
      <c r="L21" s="157">
        <v>21</v>
      </c>
      <c r="M21" s="157">
        <f t="shared" si="3"/>
        <v>0</v>
      </c>
      <c r="N21" s="156">
        <v>0</v>
      </c>
      <c r="O21" s="156">
        <f t="shared" si="4"/>
        <v>0</v>
      </c>
      <c r="P21" s="156">
        <v>0</v>
      </c>
      <c r="Q21" s="156">
        <f t="shared" si="5"/>
        <v>0</v>
      </c>
      <c r="R21" s="157"/>
      <c r="S21" s="157" t="s">
        <v>120</v>
      </c>
      <c r="T21" s="157" t="s">
        <v>121</v>
      </c>
      <c r="U21" s="157">
        <v>0</v>
      </c>
      <c r="V21" s="157">
        <f t="shared" si="6"/>
        <v>0</v>
      </c>
      <c r="W21" s="157"/>
      <c r="X21" s="157" t="s">
        <v>122</v>
      </c>
      <c r="Y21" s="157" t="s">
        <v>123</v>
      </c>
      <c r="Z21" s="147"/>
      <c r="AA21" s="147"/>
      <c r="AB21" s="147"/>
      <c r="AC21" s="147"/>
      <c r="AD21" s="147"/>
      <c r="AE21" s="147"/>
      <c r="AF21" s="147"/>
      <c r="AG21" s="147" t="s">
        <v>124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1" x14ac:dyDescent="0.2">
      <c r="A22" s="174">
        <v>14</v>
      </c>
      <c r="B22" s="175" t="s">
        <v>151</v>
      </c>
      <c r="C22" s="181" t="s">
        <v>152</v>
      </c>
      <c r="D22" s="176" t="s">
        <v>153</v>
      </c>
      <c r="E22" s="177">
        <v>0.8</v>
      </c>
      <c r="F22" s="178"/>
      <c r="G22" s="179">
        <f t="shared" si="0"/>
        <v>0</v>
      </c>
      <c r="H22" s="158"/>
      <c r="I22" s="157">
        <f t="shared" si="1"/>
        <v>0</v>
      </c>
      <c r="J22" s="158"/>
      <c r="K22" s="157">
        <f t="shared" si="2"/>
        <v>0</v>
      </c>
      <c r="L22" s="157">
        <v>21</v>
      </c>
      <c r="M22" s="157">
        <f t="shared" si="3"/>
        <v>0</v>
      </c>
      <c r="N22" s="156">
        <v>0</v>
      </c>
      <c r="O22" s="156">
        <f t="shared" si="4"/>
        <v>0</v>
      </c>
      <c r="P22" s="156">
        <v>0</v>
      </c>
      <c r="Q22" s="156">
        <f t="shared" si="5"/>
        <v>0</v>
      </c>
      <c r="R22" s="157"/>
      <c r="S22" s="157" t="s">
        <v>120</v>
      </c>
      <c r="T22" s="157" t="s">
        <v>121</v>
      </c>
      <c r="U22" s="157">
        <v>0</v>
      </c>
      <c r="V22" s="157">
        <f t="shared" si="6"/>
        <v>0</v>
      </c>
      <c r="W22" s="157"/>
      <c r="X22" s="157" t="s">
        <v>122</v>
      </c>
      <c r="Y22" s="157" t="s">
        <v>123</v>
      </c>
      <c r="Z22" s="147"/>
      <c r="AA22" s="147"/>
      <c r="AB22" s="147"/>
      <c r="AC22" s="147"/>
      <c r="AD22" s="147"/>
      <c r="AE22" s="147"/>
      <c r="AF22" s="147"/>
      <c r="AG22" s="147" t="s">
        <v>124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1" x14ac:dyDescent="0.2">
      <c r="A23" s="174">
        <v>15</v>
      </c>
      <c r="B23" s="175" t="s">
        <v>154</v>
      </c>
      <c r="C23" s="181" t="s">
        <v>155</v>
      </c>
      <c r="D23" s="176" t="s">
        <v>135</v>
      </c>
      <c r="E23" s="177">
        <v>1</v>
      </c>
      <c r="F23" s="178"/>
      <c r="G23" s="179">
        <f t="shared" si="0"/>
        <v>0</v>
      </c>
      <c r="H23" s="158"/>
      <c r="I23" s="157">
        <f t="shared" si="1"/>
        <v>0</v>
      </c>
      <c r="J23" s="158"/>
      <c r="K23" s="157">
        <f t="shared" si="2"/>
        <v>0</v>
      </c>
      <c r="L23" s="157">
        <v>21</v>
      </c>
      <c r="M23" s="157">
        <f t="shared" si="3"/>
        <v>0</v>
      </c>
      <c r="N23" s="156">
        <v>0</v>
      </c>
      <c r="O23" s="156">
        <f t="shared" si="4"/>
        <v>0</v>
      </c>
      <c r="P23" s="156">
        <v>0</v>
      </c>
      <c r="Q23" s="156">
        <f t="shared" si="5"/>
        <v>0</v>
      </c>
      <c r="R23" s="157"/>
      <c r="S23" s="157" t="s">
        <v>120</v>
      </c>
      <c r="T23" s="157" t="s">
        <v>121</v>
      </c>
      <c r="U23" s="157">
        <v>0</v>
      </c>
      <c r="V23" s="157">
        <f t="shared" si="6"/>
        <v>0</v>
      </c>
      <c r="W23" s="157"/>
      <c r="X23" s="157" t="s">
        <v>122</v>
      </c>
      <c r="Y23" s="157" t="s">
        <v>123</v>
      </c>
      <c r="Z23" s="147"/>
      <c r="AA23" s="147"/>
      <c r="AB23" s="147"/>
      <c r="AC23" s="147"/>
      <c r="AD23" s="147"/>
      <c r="AE23" s="147"/>
      <c r="AF23" s="147"/>
      <c r="AG23" s="147" t="s">
        <v>124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1" x14ac:dyDescent="0.2">
      <c r="A24" s="174">
        <v>16</v>
      </c>
      <c r="B24" s="175" t="s">
        <v>156</v>
      </c>
      <c r="C24" s="181" t="s">
        <v>157</v>
      </c>
      <c r="D24" s="176" t="s">
        <v>0</v>
      </c>
      <c r="E24" s="177">
        <v>3</v>
      </c>
      <c r="F24" s="178"/>
      <c r="G24" s="179">
        <f t="shared" si="0"/>
        <v>0</v>
      </c>
      <c r="H24" s="158"/>
      <c r="I24" s="157">
        <f t="shared" si="1"/>
        <v>0</v>
      </c>
      <c r="J24" s="158"/>
      <c r="K24" s="157">
        <f t="shared" si="2"/>
        <v>0</v>
      </c>
      <c r="L24" s="157">
        <v>21</v>
      </c>
      <c r="M24" s="157">
        <f t="shared" si="3"/>
        <v>0</v>
      </c>
      <c r="N24" s="156">
        <v>0</v>
      </c>
      <c r="O24" s="156">
        <f t="shared" si="4"/>
        <v>0</v>
      </c>
      <c r="P24" s="156">
        <v>0</v>
      </c>
      <c r="Q24" s="156">
        <f t="shared" si="5"/>
        <v>0</v>
      </c>
      <c r="R24" s="157"/>
      <c r="S24" s="157" t="s">
        <v>120</v>
      </c>
      <c r="T24" s="157" t="s">
        <v>121</v>
      </c>
      <c r="U24" s="157">
        <v>0</v>
      </c>
      <c r="V24" s="157">
        <f t="shared" si="6"/>
        <v>0</v>
      </c>
      <c r="W24" s="157"/>
      <c r="X24" s="157" t="s">
        <v>158</v>
      </c>
      <c r="Y24" s="157" t="s">
        <v>123</v>
      </c>
      <c r="Z24" s="147"/>
      <c r="AA24" s="147"/>
      <c r="AB24" s="147"/>
      <c r="AC24" s="147"/>
      <c r="AD24" s="147"/>
      <c r="AE24" s="147"/>
      <c r="AF24" s="147"/>
      <c r="AG24" s="147" t="s">
        <v>159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1" x14ac:dyDescent="0.2">
      <c r="A25" s="174">
        <v>17</v>
      </c>
      <c r="B25" s="175" t="s">
        <v>160</v>
      </c>
      <c r="C25" s="181" t="s">
        <v>161</v>
      </c>
      <c r="D25" s="176" t="s">
        <v>0</v>
      </c>
      <c r="E25" s="177">
        <v>6</v>
      </c>
      <c r="F25" s="178"/>
      <c r="G25" s="179">
        <f t="shared" si="0"/>
        <v>0</v>
      </c>
      <c r="H25" s="158"/>
      <c r="I25" s="157">
        <f t="shared" si="1"/>
        <v>0</v>
      </c>
      <c r="J25" s="158"/>
      <c r="K25" s="157">
        <f t="shared" si="2"/>
        <v>0</v>
      </c>
      <c r="L25" s="157">
        <v>21</v>
      </c>
      <c r="M25" s="157">
        <f t="shared" si="3"/>
        <v>0</v>
      </c>
      <c r="N25" s="156">
        <v>0</v>
      </c>
      <c r="O25" s="156">
        <f t="shared" si="4"/>
        <v>0</v>
      </c>
      <c r="P25" s="156">
        <v>0</v>
      </c>
      <c r="Q25" s="156">
        <f t="shared" si="5"/>
        <v>0</v>
      </c>
      <c r="R25" s="157"/>
      <c r="S25" s="157" t="s">
        <v>120</v>
      </c>
      <c r="T25" s="157" t="s">
        <v>121</v>
      </c>
      <c r="U25" s="157">
        <v>0</v>
      </c>
      <c r="V25" s="157">
        <f t="shared" si="6"/>
        <v>0</v>
      </c>
      <c r="W25" s="157"/>
      <c r="X25" s="157" t="s">
        <v>122</v>
      </c>
      <c r="Y25" s="157" t="s">
        <v>123</v>
      </c>
      <c r="Z25" s="147"/>
      <c r="AA25" s="147"/>
      <c r="AB25" s="147"/>
      <c r="AC25" s="147"/>
      <c r="AD25" s="147"/>
      <c r="AE25" s="147"/>
      <c r="AF25" s="147"/>
      <c r="AG25" s="147" t="s">
        <v>124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1" x14ac:dyDescent="0.2">
      <c r="A26" s="174">
        <v>18</v>
      </c>
      <c r="B26" s="175" t="s">
        <v>162</v>
      </c>
      <c r="C26" s="181" t="s">
        <v>163</v>
      </c>
      <c r="D26" s="176" t="s">
        <v>164</v>
      </c>
      <c r="E26" s="177">
        <v>1</v>
      </c>
      <c r="F26" s="178"/>
      <c r="G26" s="179">
        <f t="shared" si="0"/>
        <v>0</v>
      </c>
      <c r="H26" s="158"/>
      <c r="I26" s="157">
        <f t="shared" si="1"/>
        <v>0</v>
      </c>
      <c r="J26" s="158"/>
      <c r="K26" s="157">
        <f t="shared" si="2"/>
        <v>0</v>
      </c>
      <c r="L26" s="157">
        <v>21</v>
      </c>
      <c r="M26" s="157">
        <f t="shared" si="3"/>
        <v>0</v>
      </c>
      <c r="N26" s="156">
        <v>0</v>
      </c>
      <c r="O26" s="156">
        <f t="shared" si="4"/>
        <v>0</v>
      </c>
      <c r="P26" s="156">
        <v>0</v>
      </c>
      <c r="Q26" s="156">
        <f t="shared" si="5"/>
        <v>0</v>
      </c>
      <c r="R26" s="157"/>
      <c r="S26" s="157" t="s">
        <v>120</v>
      </c>
      <c r="T26" s="157" t="s">
        <v>121</v>
      </c>
      <c r="U26" s="157">
        <v>0</v>
      </c>
      <c r="V26" s="157">
        <f t="shared" si="6"/>
        <v>0</v>
      </c>
      <c r="W26" s="157"/>
      <c r="X26" s="157" t="s">
        <v>122</v>
      </c>
      <c r="Y26" s="157" t="s">
        <v>123</v>
      </c>
      <c r="Z26" s="147"/>
      <c r="AA26" s="147"/>
      <c r="AB26" s="147"/>
      <c r="AC26" s="147"/>
      <c r="AD26" s="147"/>
      <c r="AE26" s="147"/>
      <c r="AF26" s="147"/>
      <c r="AG26" s="147" t="s">
        <v>165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1" x14ac:dyDescent="0.2">
      <c r="A27" s="174">
        <v>19</v>
      </c>
      <c r="B27" s="175" t="s">
        <v>166</v>
      </c>
      <c r="C27" s="181" t="s">
        <v>167</v>
      </c>
      <c r="D27" s="176" t="s">
        <v>164</v>
      </c>
      <c r="E27" s="177">
        <v>1</v>
      </c>
      <c r="F27" s="178"/>
      <c r="G27" s="179">
        <f t="shared" si="0"/>
        <v>0</v>
      </c>
      <c r="H27" s="158"/>
      <c r="I27" s="157">
        <f t="shared" si="1"/>
        <v>0</v>
      </c>
      <c r="J27" s="158"/>
      <c r="K27" s="157">
        <f t="shared" si="2"/>
        <v>0</v>
      </c>
      <c r="L27" s="157">
        <v>21</v>
      </c>
      <c r="M27" s="157">
        <f t="shared" si="3"/>
        <v>0</v>
      </c>
      <c r="N27" s="156">
        <v>0</v>
      </c>
      <c r="O27" s="156">
        <f t="shared" si="4"/>
        <v>0</v>
      </c>
      <c r="P27" s="156">
        <v>0</v>
      </c>
      <c r="Q27" s="156">
        <f t="shared" si="5"/>
        <v>0</v>
      </c>
      <c r="R27" s="157"/>
      <c r="S27" s="157" t="s">
        <v>120</v>
      </c>
      <c r="T27" s="157" t="s">
        <v>121</v>
      </c>
      <c r="U27" s="157">
        <v>0</v>
      </c>
      <c r="V27" s="157">
        <f t="shared" si="6"/>
        <v>0</v>
      </c>
      <c r="W27" s="157"/>
      <c r="X27" s="157" t="s">
        <v>122</v>
      </c>
      <c r="Y27" s="157" t="s">
        <v>123</v>
      </c>
      <c r="Z27" s="147"/>
      <c r="AA27" s="147"/>
      <c r="AB27" s="147"/>
      <c r="AC27" s="147"/>
      <c r="AD27" s="147"/>
      <c r="AE27" s="147"/>
      <c r="AF27" s="147"/>
      <c r="AG27" s="147" t="s">
        <v>165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1" x14ac:dyDescent="0.2">
      <c r="A28" s="168">
        <v>20</v>
      </c>
      <c r="B28" s="169" t="s">
        <v>168</v>
      </c>
      <c r="C28" s="182" t="s">
        <v>169</v>
      </c>
      <c r="D28" s="170" t="s">
        <v>164</v>
      </c>
      <c r="E28" s="171">
        <v>1</v>
      </c>
      <c r="F28" s="172"/>
      <c r="G28" s="173">
        <f t="shared" si="0"/>
        <v>0</v>
      </c>
      <c r="H28" s="158"/>
      <c r="I28" s="157">
        <f t="shared" si="1"/>
        <v>0</v>
      </c>
      <c r="J28" s="158"/>
      <c r="K28" s="157">
        <f t="shared" si="2"/>
        <v>0</v>
      </c>
      <c r="L28" s="157">
        <v>21</v>
      </c>
      <c r="M28" s="157">
        <f t="shared" si="3"/>
        <v>0</v>
      </c>
      <c r="N28" s="156">
        <v>0</v>
      </c>
      <c r="O28" s="156">
        <f t="shared" si="4"/>
        <v>0</v>
      </c>
      <c r="P28" s="156">
        <v>0</v>
      </c>
      <c r="Q28" s="156">
        <f t="shared" si="5"/>
        <v>0</v>
      </c>
      <c r="R28" s="157"/>
      <c r="S28" s="157" t="s">
        <v>120</v>
      </c>
      <c r="T28" s="157" t="s">
        <v>121</v>
      </c>
      <c r="U28" s="157">
        <v>0</v>
      </c>
      <c r="V28" s="157">
        <f t="shared" si="6"/>
        <v>0</v>
      </c>
      <c r="W28" s="157"/>
      <c r="X28" s="157" t="s">
        <v>170</v>
      </c>
      <c r="Y28" s="157" t="s">
        <v>123</v>
      </c>
      <c r="Z28" s="147"/>
      <c r="AA28" s="147"/>
      <c r="AB28" s="147"/>
      <c r="AC28" s="147"/>
      <c r="AD28" s="147"/>
      <c r="AE28" s="147"/>
      <c r="AF28" s="147"/>
      <c r="AG28" s="147" t="s">
        <v>171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x14ac:dyDescent="0.2">
      <c r="A29" s="3"/>
      <c r="B29" s="4"/>
      <c r="C29" s="183"/>
      <c r="D29" s="6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AE29">
        <v>15</v>
      </c>
      <c r="AF29">
        <v>21</v>
      </c>
      <c r="AG29" t="s">
        <v>101</v>
      </c>
    </row>
    <row r="30" spans="1:60" x14ac:dyDescent="0.2">
      <c r="A30" s="150"/>
      <c r="B30" s="151" t="s">
        <v>31</v>
      </c>
      <c r="C30" s="184"/>
      <c r="D30" s="152"/>
      <c r="E30" s="153"/>
      <c r="F30" s="153"/>
      <c r="G30" s="167">
        <f>G8</f>
        <v>0</v>
      </c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AE30">
        <f>SUMIF(L7:L28,AE29,G7:G28)</f>
        <v>0</v>
      </c>
      <c r="AF30">
        <f>SUMIF(L7:L28,AF29,G7:G28)</f>
        <v>0</v>
      </c>
      <c r="AG30" t="s">
        <v>172</v>
      </c>
    </row>
    <row r="31" spans="1:60" x14ac:dyDescent="0.2">
      <c r="A31" s="3"/>
      <c r="B31" s="4"/>
      <c r="C31" s="183"/>
      <c r="D31" s="6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</row>
    <row r="32" spans="1:60" x14ac:dyDescent="0.2">
      <c r="A32" s="3"/>
      <c r="B32" s="4"/>
      <c r="C32" s="183"/>
      <c r="D32" s="6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spans="1:33" x14ac:dyDescent="0.2">
      <c r="A33" s="262" t="s">
        <v>173</v>
      </c>
      <c r="B33" s="262"/>
      <c r="C33" s="263"/>
      <c r="D33" s="6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1:33" x14ac:dyDescent="0.2">
      <c r="A34" s="264"/>
      <c r="B34" s="265"/>
      <c r="C34" s="266"/>
      <c r="D34" s="265"/>
      <c r="E34" s="265"/>
      <c r="F34" s="265"/>
      <c r="G34" s="267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AG34" t="s">
        <v>174</v>
      </c>
    </row>
    <row r="35" spans="1:33" x14ac:dyDescent="0.2">
      <c r="A35" s="268"/>
      <c r="B35" s="269"/>
      <c r="C35" s="270"/>
      <c r="D35" s="269"/>
      <c r="E35" s="269"/>
      <c r="F35" s="269"/>
      <c r="G35" s="271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spans="1:33" x14ac:dyDescent="0.2">
      <c r="A36" s="268"/>
      <c r="B36" s="269"/>
      <c r="C36" s="270"/>
      <c r="D36" s="269"/>
      <c r="E36" s="269"/>
      <c r="F36" s="269"/>
      <c r="G36" s="271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spans="1:33" x14ac:dyDescent="0.2">
      <c r="A37" s="268"/>
      <c r="B37" s="269"/>
      <c r="C37" s="270"/>
      <c r="D37" s="269"/>
      <c r="E37" s="269"/>
      <c r="F37" s="269"/>
      <c r="G37" s="271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spans="1:33" x14ac:dyDescent="0.2">
      <c r="A38" s="272"/>
      <c r="B38" s="273"/>
      <c r="C38" s="274"/>
      <c r="D38" s="273"/>
      <c r="E38" s="273"/>
      <c r="F38" s="273"/>
      <c r="G38" s="275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spans="1:33" x14ac:dyDescent="0.2">
      <c r="A39" s="3"/>
      <c r="B39" s="4"/>
      <c r="C39" s="183"/>
      <c r="D39" s="6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 spans="1:33" x14ac:dyDescent="0.2">
      <c r="C40" s="185"/>
      <c r="D40" s="10"/>
      <c r="AG40" t="s">
        <v>175</v>
      </c>
    </row>
    <row r="41" spans="1:33" x14ac:dyDescent="0.2">
      <c r="D41" s="10"/>
    </row>
    <row r="42" spans="1:33" x14ac:dyDescent="0.2">
      <c r="D42" s="10"/>
    </row>
    <row r="43" spans="1:33" x14ac:dyDescent="0.2">
      <c r="D43" s="10"/>
    </row>
    <row r="44" spans="1:33" x14ac:dyDescent="0.2">
      <c r="D44" s="10"/>
    </row>
    <row r="45" spans="1:33" x14ac:dyDescent="0.2">
      <c r="D45" s="10"/>
    </row>
    <row r="46" spans="1:33" x14ac:dyDescent="0.2">
      <c r="D46" s="10"/>
    </row>
    <row r="47" spans="1:33" x14ac:dyDescent="0.2">
      <c r="D47" s="10"/>
    </row>
    <row r="48" spans="1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34:G38"/>
    <mergeCell ref="A1:G1"/>
    <mergeCell ref="C2:G2"/>
    <mergeCell ref="C3:G3"/>
    <mergeCell ref="C4:G4"/>
    <mergeCell ref="A33:C33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231CDC-7E1E-43D6-9D1E-29A5E2145B3B}">
  <sheetPr>
    <outlinePr summaryBelow="0"/>
  </sheetPr>
  <dimension ref="A1:BH5000"/>
  <sheetViews>
    <sheetView tabSelected="1" workbookViewId="0">
      <pane ySplit="7" topLeftCell="A62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20" customWidth="1"/>
    <col min="3" max="3" width="38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5" t="s">
        <v>7</v>
      </c>
      <c r="B1" s="255"/>
      <c r="C1" s="255"/>
      <c r="D1" s="255"/>
      <c r="E1" s="255"/>
      <c r="F1" s="255"/>
      <c r="G1" s="255"/>
      <c r="AG1" t="s">
        <v>89</v>
      </c>
    </row>
    <row r="2" spans="1:60" ht="24.95" customHeight="1" x14ac:dyDescent="0.2">
      <c r="A2" s="139" t="s">
        <v>8</v>
      </c>
      <c r="B2" s="48" t="s">
        <v>44</v>
      </c>
      <c r="C2" s="256" t="s">
        <v>45</v>
      </c>
      <c r="D2" s="257"/>
      <c r="E2" s="257"/>
      <c r="F2" s="257"/>
      <c r="G2" s="258"/>
      <c r="AG2" t="s">
        <v>90</v>
      </c>
    </row>
    <row r="3" spans="1:60" ht="24.95" customHeight="1" x14ac:dyDescent="0.2">
      <c r="A3" s="139" t="s">
        <v>9</v>
      </c>
      <c r="B3" s="48" t="s">
        <v>62</v>
      </c>
      <c r="C3" s="256" t="s">
        <v>63</v>
      </c>
      <c r="D3" s="257"/>
      <c r="E3" s="257"/>
      <c r="F3" s="257"/>
      <c r="G3" s="258"/>
      <c r="AC3" s="120" t="s">
        <v>90</v>
      </c>
      <c r="AG3" t="s">
        <v>91</v>
      </c>
    </row>
    <row r="4" spans="1:60" ht="24.95" customHeight="1" x14ac:dyDescent="0.2">
      <c r="A4" s="140" t="s">
        <v>10</v>
      </c>
      <c r="B4" s="141" t="s">
        <v>61</v>
      </c>
      <c r="C4" s="259" t="s">
        <v>63</v>
      </c>
      <c r="D4" s="260"/>
      <c r="E4" s="260"/>
      <c r="F4" s="260"/>
      <c r="G4" s="261"/>
      <c r="AG4" t="s">
        <v>92</v>
      </c>
    </row>
    <row r="5" spans="1:60" x14ac:dyDescent="0.2">
      <c r="D5" s="10"/>
    </row>
    <row r="6" spans="1:60" ht="38.25" x14ac:dyDescent="0.2">
      <c r="A6" s="143" t="s">
        <v>93</v>
      </c>
      <c r="B6" s="145" t="s">
        <v>94</v>
      </c>
      <c r="C6" s="145" t="s">
        <v>95</v>
      </c>
      <c r="D6" s="144" t="s">
        <v>96</v>
      </c>
      <c r="E6" s="143" t="s">
        <v>97</v>
      </c>
      <c r="F6" s="142" t="s">
        <v>98</v>
      </c>
      <c r="G6" s="143" t="s">
        <v>31</v>
      </c>
      <c r="H6" s="146" t="s">
        <v>32</v>
      </c>
      <c r="I6" s="146" t="s">
        <v>99</v>
      </c>
      <c r="J6" s="146" t="s">
        <v>33</v>
      </c>
      <c r="K6" s="146" t="s">
        <v>100</v>
      </c>
      <c r="L6" s="146" t="s">
        <v>101</v>
      </c>
      <c r="M6" s="146" t="s">
        <v>102</v>
      </c>
      <c r="N6" s="146" t="s">
        <v>103</v>
      </c>
      <c r="O6" s="146" t="s">
        <v>104</v>
      </c>
      <c r="P6" s="146" t="s">
        <v>105</v>
      </c>
      <c r="Q6" s="146" t="s">
        <v>106</v>
      </c>
      <c r="R6" s="146" t="s">
        <v>107</v>
      </c>
      <c r="S6" s="146" t="s">
        <v>108</v>
      </c>
      <c r="T6" s="146" t="s">
        <v>109</v>
      </c>
      <c r="U6" s="146" t="s">
        <v>110</v>
      </c>
      <c r="V6" s="146" t="s">
        <v>111</v>
      </c>
      <c r="W6" s="146" t="s">
        <v>112</v>
      </c>
      <c r="X6" s="146" t="s">
        <v>113</v>
      </c>
      <c r="Y6" s="146" t="s">
        <v>114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">
      <c r="A8" s="161" t="s">
        <v>115</v>
      </c>
      <c r="B8" s="162" t="s">
        <v>61</v>
      </c>
      <c r="C8" s="180" t="s">
        <v>69</v>
      </c>
      <c r="D8" s="163"/>
      <c r="E8" s="164"/>
      <c r="F8" s="165"/>
      <c r="G8" s="166">
        <f>SUMIF(AG9:AG29,"&lt;&gt;NOR",G9:G29)</f>
        <v>0</v>
      </c>
      <c r="H8" s="160"/>
      <c r="I8" s="160">
        <f>SUM(I9:I29)</f>
        <v>0</v>
      </c>
      <c r="J8" s="160"/>
      <c r="K8" s="160">
        <f>SUM(K9:K29)</f>
        <v>0</v>
      </c>
      <c r="L8" s="160"/>
      <c r="M8" s="160">
        <f>SUM(M9:M29)</f>
        <v>0</v>
      </c>
      <c r="N8" s="159"/>
      <c r="O8" s="159">
        <f>SUM(O9:O29)</f>
        <v>0</v>
      </c>
      <c r="P8" s="159"/>
      <c r="Q8" s="159">
        <f>SUM(Q9:Q29)</f>
        <v>2.73</v>
      </c>
      <c r="R8" s="160"/>
      <c r="S8" s="160"/>
      <c r="T8" s="160"/>
      <c r="U8" s="160"/>
      <c r="V8" s="160">
        <f>SUM(V9:V29)</f>
        <v>8.379999999999999</v>
      </c>
      <c r="W8" s="160"/>
      <c r="X8" s="160"/>
      <c r="Y8" s="160"/>
      <c r="AG8" t="s">
        <v>116</v>
      </c>
    </row>
    <row r="9" spans="1:60" outlineLevel="1" x14ac:dyDescent="0.2">
      <c r="A9" s="168">
        <v>1</v>
      </c>
      <c r="B9" s="169" t="s">
        <v>176</v>
      </c>
      <c r="C9" s="182" t="s">
        <v>177</v>
      </c>
      <c r="D9" s="170" t="s">
        <v>148</v>
      </c>
      <c r="E9" s="171">
        <v>1.32</v>
      </c>
      <c r="F9" s="172"/>
      <c r="G9" s="173">
        <f>ROUND(E9*F9,2)</f>
        <v>0</v>
      </c>
      <c r="H9" s="158"/>
      <c r="I9" s="157">
        <f>ROUND(E9*H9,2)</f>
        <v>0</v>
      </c>
      <c r="J9" s="158"/>
      <c r="K9" s="157">
        <f>ROUND(E9*J9,2)</f>
        <v>0</v>
      </c>
      <c r="L9" s="157">
        <v>21</v>
      </c>
      <c r="M9" s="157">
        <f>G9*(1+L9/100)</f>
        <v>0</v>
      </c>
      <c r="N9" s="156">
        <v>0</v>
      </c>
      <c r="O9" s="156">
        <f>ROUND(E9*N9,2)</f>
        <v>0</v>
      </c>
      <c r="P9" s="156">
        <v>0.55000000000000004</v>
      </c>
      <c r="Q9" s="156">
        <f>ROUND(E9*P9,2)</f>
        <v>0.73</v>
      </c>
      <c r="R9" s="157"/>
      <c r="S9" s="157" t="s">
        <v>178</v>
      </c>
      <c r="T9" s="157" t="s">
        <v>178</v>
      </c>
      <c r="U9" s="157">
        <v>0.84770000000000001</v>
      </c>
      <c r="V9" s="157">
        <f>ROUND(E9*U9,2)</f>
        <v>1.1200000000000001</v>
      </c>
      <c r="W9" s="157"/>
      <c r="X9" s="157" t="s">
        <v>122</v>
      </c>
      <c r="Y9" s="157" t="s">
        <v>123</v>
      </c>
      <c r="Z9" s="147"/>
      <c r="AA9" s="147"/>
      <c r="AB9" s="147"/>
      <c r="AC9" s="147"/>
      <c r="AD9" s="147"/>
      <c r="AE9" s="147"/>
      <c r="AF9" s="147"/>
      <c r="AG9" s="147" t="s">
        <v>165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2" x14ac:dyDescent="0.2">
      <c r="A10" s="154"/>
      <c r="B10" s="155"/>
      <c r="C10" s="194" t="s">
        <v>179</v>
      </c>
      <c r="D10" s="186"/>
      <c r="E10" s="187">
        <v>1</v>
      </c>
      <c r="F10" s="157"/>
      <c r="G10" s="157"/>
      <c r="H10" s="157"/>
      <c r="I10" s="157"/>
      <c r="J10" s="157"/>
      <c r="K10" s="157"/>
      <c r="L10" s="157"/>
      <c r="M10" s="157"/>
      <c r="N10" s="156"/>
      <c r="O10" s="156"/>
      <c r="P10" s="156"/>
      <c r="Q10" s="156"/>
      <c r="R10" s="157"/>
      <c r="S10" s="157"/>
      <c r="T10" s="157"/>
      <c r="U10" s="157"/>
      <c r="V10" s="157"/>
      <c r="W10" s="157"/>
      <c r="X10" s="157"/>
      <c r="Y10" s="157"/>
      <c r="Z10" s="147"/>
      <c r="AA10" s="147"/>
      <c r="AB10" s="147"/>
      <c r="AC10" s="147"/>
      <c r="AD10" s="147"/>
      <c r="AE10" s="147"/>
      <c r="AF10" s="147"/>
      <c r="AG10" s="147" t="s">
        <v>180</v>
      </c>
      <c r="AH10" s="147">
        <v>0</v>
      </c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3" x14ac:dyDescent="0.2">
      <c r="A11" s="154"/>
      <c r="B11" s="155"/>
      <c r="C11" s="194" t="s">
        <v>181</v>
      </c>
      <c r="D11" s="186"/>
      <c r="E11" s="187">
        <v>0.32</v>
      </c>
      <c r="F11" s="157"/>
      <c r="G11" s="157"/>
      <c r="H11" s="157"/>
      <c r="I11" s="157"/>
      <c r="J11" s="157"/>
      <c r="K11" s="157"/>
      <c r="L11" s="157"/>
      <c r="M11" s="157"/>
      <c r="N11" s="156"/>
      <c r="O11" s="156"/>
      <c r="P11" s="156"/>
      <c r="Q11" s="156"/>
      <c r="R11" s="157"/>
      <c r="S11" s="157"/>
      <c r="T11" s="157"/>
      <c r="U11" s="157"/>
      <c r="V11" s="157"/>
      <c r="W11" s="157"/>
      <c r="X11" s="157"/>
      <c r="Y11" s="157"/>
      <c r="Z11" s="147"/>
      <c r="AA11" s="147"/>
      <c r="AB11" s="147"/>
      <c r="AC11" s="147"/>
      <c r="AD11" s="147"/>
      <c r="AE11" s="147"/>
      <c r="AF11" s="147"/>
      <c r="AG11" s="147" t="s">
        <v>180</v>
      </c>
      <c r="AH11" s="147">
        <v>0</v>
      </c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1" x14ac:dyDescent="0.2">
      <c r="A12" s="168">
        <v>2</v>
      </c>
      <c r="B12" s="169" t="s">
        <v>182</v>
      </c>
      <c r="C12" s="182" t="s">
        <v>183</v>
      </c>
      <c r="D12" s="170" t="s">
        <v>148</v>
      </c>
      <c r="E12" s="171">
        <v>9.0850000000000009</v>
      </c>
      <c r="F12" s="172"/>
      <c r="G12" s="173">
        <f>ROUND(E12*F12,2)</f>
        <v>0</v>
      </c>
      <c r="H12" s="158"/>
      <c r="I12" s="157">
        <f>ROUND(E12*H12,2)</f>
        <v>0</v>
      </c>
      <c r="J12" s="158"/>
      <c r="K12" s="157">
        <f>ROUND(E12*J12,2)</f>
        <v>0</v>
      </c>
      <c r="L12" s="157">
        <v>21</v>
      </c>
      <c r="M12" s="157">
        <f>G12*(1+L12/100)</f>
        <v>0</v>
      </c>
      <c r="N12" s="156">
        <v>0</v>
      </c>
      <c r="O12" s="156">
        <f>ROUND(E12*N12,2)</f>
        <v>0</v>
      </c>
      <c r="P12" s="156">
        <v>0.22</v>
      </c>
      <c r="Q12" s="156">
        <f>ROUND(E12*P12,2)</f>
        <v>2</v>
      </c>
      <c r="R12" s="157"/>
      <c r="S12" s="157" t="s">
        <v>178</v>
      </c>
      <c r="T12" s="157" t="s">
        <v>178</v>
      </c>
      <c r="U12" s="157">
        <v>0.375</v>
      </c>
      <c r="V12" s="157">
        <f>ROUND(E12*U12,2)</f>
        <v>3.41</v>
      </c>
      <c r="W12" s="157"/>
      <c r="X12" s="157" t="s">
        <v>122</v>
      </c>
      <c r="Y12" s="157" t="s">
        <v>123</v>
      </c>
      <c r="Z12" s="147"/>
      <c r="AA12" s="147"/>
      <c r="AB12" s="147"/>
      <c r="AC12" s="147"/>
      <c r="AD12" s="147"/>
      <c r="AE12" s="147"/>
      <c r="AF12" s="147"/>
      <c r="AG12" s="147" t="s">
        <v>165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ht="22.5" outlineLevel="2" x14ac:dyDescent="0.2">
      <c r="A13" s="154"/>
      <c r="B13" s="155"/>
      <c r="C13" s="194" t="s">
        <v>184</v>
      </c>
      <c r="D13" s="186"/>
      <c r="E13" s="187">
        <v>9.0850000000000009</v>
      </c>
      <c r="F13" s="157"/>
      <c r="G13" s="157"/>
      <c r="H13" s="157"/>
      <c r="I13" s="157"/>
      <c r="J13" s="157"/>
      <c r="K13" s="157"/>
      <c r="L13" s="157"/>
      <c r="M13" s="157"/>
      <c r="N13" s="156"/>
      <c r="O13" s="156"/>
      <c r="P13" s="156"/>
      <c r="Q13" s="156"/>
      <c r="R13" s="157"/>
      <c r="S13" s="157"/>
      <c r="T13" s="157"/>
      <c r="U13" s="157"/>
      <c r="V13" s="157"/>
      <c r="W13" s="157"/>
      <c r="X13" s="157"/>
      <c r="Y13" s="157"/>
      <c r="Z13" s="147"/>
      <c r="AA13" s="147"/>
      <c r="AB13" s="147"/>
      <c r="AC13" s="147"/>
      <c r="AD13" s="147"/>
      <c r="AE13" s="147"/>
      <c r="AF13" s="147"/>
      <c r="AG13" s="147" t="s">
        <v>180</v>
      </c>
      <c r="AH13" s="147">
        <v>0</v>
      </c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1" x14ac:dyDescent="0.2">
      <c r="A14" s="168">
        <v>3</v>
      </c>
      <c r="B14" s="169" t="s">
        <v>185</v>
      </c>
      <c r="C14" s="182" t="s">
        <v>186</v>
      </c>
      <c r="D14" s="170" t="s">
        <v>153</v>
      </c>
      <c r="E14" s="171">
        <v>0.69079999999999997</v>
      </c>
      <c r="F14" s="172"/>
      <c r="G14" s="173">
        <f>ROUND(E14*F14,2)</f>
        <v>0</v>
      </c>
      <c r="H14" s="158"/>
      <c r="I14" s="157">
        <f>ROUND(E14*H14,2)</f>
        <v>0</v>
      </c>
      <c r="J14" s="158"/>
      <c r="K14" s="157">
        <f>ROUND(E14*J14,2)</f>
        <v>0</v>
      </c>
      <c r="L14" s="157">
        <v>21</v>
      </c>
      <c r="M14" s="157">
        <f>G14*(1+L14/100)</f>
        <v>0</v>
      </c>
      <c r="N14" s="156">
        <v>0</v>
      </c>
      <c r="O14" s="156">
        <f>ROUND(E14*N14,2)</f>
        <v>0</v>
      </c>
      <c r="P14" s="156">
        <v>0</v>
      </c>
      <c r="Q14" s="156">
        <f>ROUND(E14*P14,2)</f>
        <v>0</v>
      </c>
      <c r="R14" s="157"/>
      <c r="S14" s="157" t="s">
        <v>178</v>
      </c>
      <c r="T14" s="157" t="s">
        <v>178</v>
      </c>
      <c r="U14" s="157">
        <v>4.6550000000000002</v>
      </c>
      <c r="V14" s="157">
        <f>ROUND(E14*U14,2)</f>
        <v>3.22</v>
      </c>
      <c r="W14" s="157"/>
      <c r="X14" s="157" t="s">
        <v>122</v>
      </c>
      <c r="Y14" s="157" t="s">
        <v>123</v>
      </c>
      <c r="Z14" s="147"/>
      <c r="AA14" s="147"/>
      <c r="AB14" s="147"/>
      <c r="AC14" s="147"/>
      <c r="AD14" s="147"/>
      <c r="AE14" s="147"/>
      <c r="AF14" s="147"/>
      <c r="AG14" s="147" t="s">
        <v>165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2" x14ac:dyDescent="0.2">
      <c r="A15" s="154"/>
      <c r="B15" s="155"/>
      <c r="C15" s="194" t="s">
        <v>187</v>
      </c>
      <c r="D15" s="186"/>
      <c r="E15" s="187">
        <v>0.54</v>
      </c>
      <c r="F15" s="157"/>
      <c r="G15" s="157"/>
      <c r="H15" s="157"/>
      <c r="I15" s="157"/>
      <c r="J15" s="157"/>
      <c r="K15" s="157"/>
      <c r="L15" s="157"/>
      <c r="M15" s="157"/>
      <c r="N15" s="156"/>
      <c r="O15" s="156"/>
      <c r="P15" s="156"/>
      <c r="Q15" s="156"/>
      <c r="R15" s="157"/>
      <c r="S15" s="157"/>
      <c r="T15" s="157"/>
      <c r="U15" s="157"/>
      <c r="V15" s="157"/>
      <c r="W15" s="157"/>
      <c r="X15" s="157"/>
      <c r="Y15" s="157"/>
      <c r="Z15" s="147"/>
      <c r="AA15" s="147"/>
      <c r="AB15" s="147"/>
      <c r="AC15" s="147"/>
      <c r="AD15" s="147"/>
      <c r="AE15" s="147"/>
      <c r="AF15" s="147"/>
      <c r="AG15" s="147" t="s">
        <v>180</v>
      </c>
      <c r="AH15" s="147">
        <v>0</v>
      </c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3" x14ac:dyDescent="0.2">
      <c r="A16" s="154"/>
      <c r="B16" s="155"/>
      <c r="C16" s="194" t="s">
        <v>188</v>
      </c>
      <c r="D16" s="186"/>
      <c r="E16" s="187">
        <v>0.09</v>
      </c>
      <c r="F16" s="157"/>
      <c r="G16" s="157"/>
      <c r="H16" s="157"/>
      <c r="I16" s="157"/>
      <c r="J16" s="157"/>
      <c r="K16" s="157"/>
      <c r="L16" s="157"/>
      <c r="M16" s="157"/>
      <c r="N16" s="156"/>
      <c r="O16" s="156"/>
      <c r="P16" s="156"/>
      <c r="Q16" s="156"/>
      <c r="R16" s="157"/>
      <c r="S16" s="157"/>
      <c r="T16" s="157"/>
      <c r="U16" s="157"/>
      <c r="V16" s="157"/>
      <c r="W16" s="157"/>
      <c r="X16" s="157"/>
      <c r="Y16" s="157"/>
      <c r="Z16" s="147"/>
      <c r="AA16" s="147"/>
      <c r="AB16" s="147"/>
      <c r="AC16" s="147"/>
      <c r="AD16" s="147"/>
      <c r="AE16" s="147"/>
      <c r="AF16" s="147"/>
      <c r="AG16" s="147" t="s">
        <v>180</v>
      </c>
      <c r="AH16" s="147">
        <v>0</v>
      </c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3" x14ac:dyDescent="0.2">
      <c r="A17" s="154"/>
      <c r="B17" s="155"/>
      <c r="C17" s="194" t="s">
        <v>189</v>
      </c>
      <c r="D17" s="186"/>
      <c r="E17" s="187">
        <v>6.08E-2</v>
      </c>
      <c r="F17" s="157"/>
      <c r="G17" s="157"/>
      <c r="H17" s="157"/>
      <c r="I17" s="157"/>
      <c r="J17" s="157"/>
      <c r="K17" s="157"/>
      <c r="L17" s="157"/>
      <c r="M17" s="157"/>
      <c r="N17" s="156"/>
      <c r="O17" s="156"/>
      <c r="P17" s="156"/>
      <c r="Q17" s="156"/>
      <c r="R17" s="157"/>
      <c r="S17" s="157"/>
      <c r="T17" s="157"/>
      <c r="U17" s="157"/>
      <c r="V17" s="157"/>
      <c r="W17" s="157"/>
      <c r="X17" s="157"/>
      <c r="Y17" s="157"/>
      <c r="Z17" s="147"/>
      <c r="AA17" s="147"/>
      <c r="AB17" s="147"/>
      <c r="AC17" s="147"/>
      <c r="AD17" s="147"/>
      <c r="AE17" s="147"/>
      <c r="AF17" s="147"/>
      <c r="AG17" s="147" t="s">
        <v>180</v>
      </c>
      <c r="AH17" s="147">
        <v>0</v>
      </c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ht="22.5" outlineLevel="1" x14ac:dyDescent="0.2">
      <c r="A18" s="168">
        <v>4</v>
      </c>
      <c r="B18" s="169" t="s">
        <v>190</v>
      </c>
      <c r="C18" s="182" t="s">
        <v>191</v>
      </c>
      <c r="D18" s="170" t="s">
        <v>153</v>
      </c>
      <c r="E18" s="171">
        <v>0.69079999999999997</v>
      </c>
      <c r="F18" s="172"/>
      <c r="G18" s="173">
        <f>ROUND(E18*F18,2)</f>
        <v>0</v>
      </c>
      <c r="H18" s="158"/>
      <c r="I18" s="157">
        <f>ROUND(E18*H18,2)</f>
        <v>0</v>
      </c>
      <c r="J18" s="158"/>
      <c r="K18" s="157">
        <f>ROUND(E18*J18,2)</f>
        <v>0</v>
      </c>
      <c r="L18" s="157">
        <v>21</v>
      </c>
      <c r="M18" s="157">
        <f>G18*(1+L18/100)</f>
        <v>0</v>
      </c>
      <c r="N18" s="156">
        <v>0</v>
      </c>
      <c r="O18" s="156">
        <f>ROUND(E18*N18,2)</f>
        <v>0</v>
      </c>
      <c r="P18" s="156">
        <v>0</v>
      </c>
      <c r="Q18" s="156">
        <f>ROUND(E18*P18,2)</f>
        <v>0</v>
      </c>
      <c r="R18" s="157"/>
      <c r="S18" s="157" t="s">
        <v>178</v>
      </c>
      <c r="T18" s="157" t="s">
        <v>178</v>
      </c>
      <c r="U18" s="157">
        <v>1.0999999999999999E-2</v>
      </c>
      <c r="V18" s="157">
        <f>ROUND(E18*U18,2)</f>
        <v>0.01</v>
      </c>
      <c r="W18" s="157"/>
      <c r="X18" s="157" t="s">
        <v>122</v>
      </c>
      <c r="Y18" s="157" t="s">
        <v>123</v>
      </c>
      <c r="Z18" s="147"/>
      <c r="AA18" s="147"/>
      <c r="AB18" s="147"/>
      <c r="AC18" s="147"/>
      <c r="AD18" s="147"/>
      <c r="AE18" s="147"/>
      <c r="AF18" s="147"/>
      <c r="AG18" s="147" t="s">
        <v>165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2" x14ac:dyDescent="0.2">
      <c r="A19" s="154"/>
      <c r="B19" s="155"/>
      <c r="C19" s="194" t="s">
        <v>192</v>
      </c>
      <c r="D19" s="186"/>
      <c r="E19" s="187">
        <v>0.69079999999999997</v>
      </c>
      <c r="F19" s="157"/>
      <c r="G19" s="157"/>
      <c r="H19" s="157"/>
      <c r="I19" s="157"/>
      <c r="J19" s="157"/>
      <c r="K19" s="157"/>
      <c r="L19" s="157"/>
      <c r="M19" s="157"/>
      <c r="N19" s="156"/>
      <c r="O19" s="156"/>
      <c r="P19" s="156"/>
      <c r="Q19" s="156"/>
      <c r="R19" s="157"/>
      <c r="S19" s="157"/>
      <c r="T19" s="157"/>
      <c r="U19" s="157"/>
      <c r="V19" s="157"/>
      <c r="W19" s="157"/>
      <c r="X19" s="157"/>
      <c r="Y19" s="157"/>
      <c r="Z19" s="147"/>
      <c r="AA19" s="147"/>
      <c r="AB19" s="147"/>
      <c r="AC19" s="147"/>
      <c r="AD19" s="147"/>
      <c r="AE19" s="147"/>
      <c r="AF19" s="147"/>
      <c r="AG19" s="147" t="s">
        <v>180</v>
      </c>
      <c r="AH19" s="147">
        <v>0</v>
      </c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1" x14ac:dyDescent="0.2">
      <c r="A20" s="168">
        <v>5</v>
      </c>
      <c r="B20" s="169" t="s">
        <v>193</v>
      </c>
      <c r="C20" s="182" t="s">
        <v>194</v>
      </c>
      <c r="D20" s="170" t="s">
        <v>153</v>
      </c>
      <c r="E20" s="171">
        <v>6.9080000000000004</v>
      </c>
      <c r="F20" s="172"/>
      <c r="G20" s="173">
        <f>ROUND(E20*F20,2)</f>
        <v>0</v>
      </c>
      <c r="H20" s="158"/>
      <c r="I20" s="157">
        <f>ROUND(E20*H20,2)</f>
        <v>0</v>
      </c>
      <c r="J20" s="158"/>
      <c r="K20" s="157">
        <f>ROUND(E20*J20,2)</f>
        <v>0</v>
      </c>
      <c r="L20" s="157">
        <v>21</v>
      </c>
      <c r="M20" s="157">
        <f>G20*(1+L20/100)</f>
        <v>0</v>
      </c>
      <c r="N20" s="156">
        <v>0</v>
      </c>
      <c r="O20" s="156">
        <f>ROUND(E20*N20,2)</f>
        <v>0</v>
      </c>
      <c r="P20" s="156">
        <v>0</v>
      </c>
      <c r="Q20" s="156">
        <f>ROUND(E20*P20,2)</f>
        <v>0</v>
      </c>
      <c r="R20" s="157"/>
      <c r="S20" s="157" t="s">
        <v>178</v>
      </c>
      <c r="T20" s="157" t="s">
        <v>178</v>
      </c>
      <c r="U20" s="157">
        <v>0</v>
      </c>
      <c r="V20" s="157">
        <f>ROUND(E20*U20,2)</f>
        <v>0</v>
      </c>
      <c r="W20" s="157"/>
      <c r="X20" s="157" t="s">
        <v>122</v>
      </c>
      <c r="Y20" s="157" t="s">
        <v>123</v>
      </c>
      <c r="Z20" s="147"/>
      <c r="AA20" s="147"/>
      <c r="AB20" s="147"/>
      <c r="AC20" s="147"/>
      <c r="AD20" s="147"/>
      <c r="AE20" s="147"/>
      <c r="AF20" s="147"/>
      <c r="AG20" s="147" t="s">
        <v>165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2" x14ac:dyDescent="0.2">
      <c r="A21" s="154"/>
      <c r="B21" s="155"/>
      <c r="C21" s="194" t="s">
        <v>195</v>
      </c>
      <c r="D21" s="186"/>
      <c r="E21" s="187">
        <v>6.9080000000000004</v>
      </c>
      <c r="F21" s="157"/>
      <c r="G21" s="157"/>
      <c r="H21" s="157"/>
      <c r="I21" s="157"/>
      <c r="J21" s="157"/>
      <c r="K21" s="157"/>
      <c r="L21" s="157"/>
      <c r="M21" s="157"/>
      <c r="N21" s="156"/>
      <c r="O21" s="156"/>
      <c r="P21" s="156"/>
      <c r="Q21" s="156"/>
      <c r="R21" s="157"/>
      <c r="S21" s="157"/>
      <c r="T21" s="157"/>
      <c r="U21" s="157"/>
      <c r="V21" s="157"/>
      <c r="W21" s="157"/>
      <c r="X21" s="157"/>
      <c r="Y21" s="157"/>
      <c r="Z21" s="147"/>
      <c r="AA21" s="147"/>
      <c r="AB21" s="147"/>
      <c r="AC21" s="147"/>
      <c r="AD21" s="147"/>
      <c r="AE21" s="147"/>
      <c r="AF21" s="147"/>
      <c r="AG21" s="147" t="s">
        <v>180</v>
      </c>
      <c r="AH21" s="147">
        <v>5</v>
      </c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1" x14ac:dyDescent="0.2">
      <c r="A22" s="168">
        <v>6</v>
      </c>
      <c r="B22" s="169" t="s">
        <v>196</v>
      </c>
      <c r="C22" s="182" t="s">
        <v>197</v>
      </c>
      <c r="D22" s="170" t="s">
        <v>153</v>
      </c>
      <c r="E22" s="171">
        <v>0.69079999999999997</v>
      </c>
      <c r="F22" s="172"/>
      <c r="G22" s="173">
        <f>ROUND(E22*F22,2)</f>
        <v>0</v>
      </c>
      <c r="H22" s="158"/>
      <c r="I22" s="157">
        <f>ROUND(E22*H22,2)</f>
        <v>0</v>
      </c>
      <c r="J22" s="158"/>
      <c r="K22" s="157">
        <f>ROUND(E22*J22,2)</f>
        <v>0</v>
      </c>
      <c r="L22" s="157">
        <v>21</v>
      </c>
      <c r="M22" s="157">
        <f>G22*(1+L22/100)</f>
        <v>0</v>
      </c>
      <c r="N22" s="156">
        <v>0</v>
      </c>
      <c r="O22" s="156">
        <f>ROUND(E22*N22,2)</f>
        <v>0</v>
      </c>
      <c r="P22" s="156">
        <v>0</v>
      </c>
      <c r="Q22" s="156">
        <f>ROUND(E22*P22,2)</f>
        <v>0</v>
      </c>
      <c r="R22" s="157"/>
      <c r="S22" s="157" t="s">
        <v>178</v>
      </c>
      <c r="T22" s="157" t="s">
        <v>178</v>
      </c>
      <c r="U22" s="157">
        <v>0.65200000000000002</v>
      </c>
      <c r="V22" s="157">
        <f>ROUND(E22*U22,2)</f>
        <v>0.45</v>
      </c>
      <c r="W22" s="157"/>
      <c r="X22" s="157" t="s">
        <v>122</v>
      </c>
      <c r="Y22" s="157" t="s">
        <v>123</v>
      </c>
      <c r="Z22" s="147"/>
      <c r="AA22" s="147"/>
      <c r="AB22" s="147"/>
      <c r="AC22" s="147"/>
      <c r="AD22" s="147"/>
      <c r="AE22" s="147"/>
      <c r="AF22" s="147"/>
      <c r="AG22" s="147" t="s">
        <v>165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2" x14ac:dyDescent="0.2">
      <c r="A23" s="154"/>
      <c r="B23" s="155"/>
      <c r="C23" s="194" t="s">
        <v>198</v>
      </c>
      <c r="D23" s="186"/>
      <c r="E23" s="187">
        <v>0.69079999999999997</v>
      </c>
      <c r="F23" s="157"/>
      <c r="G23" s="157"/>
      <c r="H23" s="157"/>
      <c r="I23" s="157"/>
      <c r="J23" s="157"/>
      <c r="K23" s="157"/>
      <c r="L23" s="157"/>
      <c r="M23" s="157"/>
      <c r="N23" s="156"/>
      <c r="O23" s="156"/>
      <c r="P23" s="156"/>
      <c r="Q23" s="156"/>
      <c r="R23" s="157"/>
      <c r="S23" s="157"/>
      <c r="T23" s="157"/>
      <c r="U23" s="157"/>
      <c r="V23" s="157"/>
      <c r="W23" s="157"/>
      <c r="X23" s="157"/>
      <c r="Y23" s="157"/>
      <c r="Z23" s="147"/>
      <c r="AA23" s="147"/>
      <c r="AB23" s="147"/>
      <c r="AC23" s="147"/>
      <c r="AD23" s="147"/>
      <c r="AE23" s="147"/>
      <c r="AF23" s="147"/>
      <c r="AG23" s="147" t="s">
        <v>180</v>
      </c>
      <c r="AH23" s="147">
        <v>5</v>
      </c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1" x14ac:dyDescent="0.2">
      <c r="A24" s="168">
        <v>7</v>
      </c>
      <c r="B24" s="169" t="s">
        <v>199</v>
      </c>
      <c r="C24" s="182" t="s">
        <v>200</v>
      </c>
      <c r="D24" s="170" t="s">
        <v>153</v>
      </c>
      <c r="E24" s="171">
        <v>0.69079999999999997</v>
      </c>
      <c r="F24" s="172"/>
      <c r="G24" s="173">
        <f>ROUND(E24*F24,2)</f>
        <v>0</v>
      </c>
      <c r="H24" s="158"/>
      <c r="I24" s="157">
        <f>ROUND(E24*H24,2)</f>
        <v>0</v>
      </c>
      <c r="J24" s="158"/>
      <c r="K24" s="157">
        <f>ROUND(E24*J24,2)</f>
        <v>0</v>
      </c>
      <c r="L24" s="157">
        <v>21</v>
      </c>
      <c r="M24" s="157">
        <f>G24*(1+L24/100)</f>
        <v>0</v>
      </c>
      <c r="N24" s="156">
        <v>0</v>
      </c>
      <c r="O24" s="156">
        <f>ROUND(E24*N24,2)</f>
        <v>0</v>
      </c>
      <c r="P24" s="156">
        <v>0</v>
      </c>
      <c r="Q24" s="156">
        <f>ROUND(E24*P24,2)</f>
        <v>0</v>
      </c>
      <c r="R24" s="157"/>
      <c r="S24" s="157" t="s">
        <v>178</v>
      </c>
      <c r="T24" s="157" t="s">
        <v>178</v>
      </c>
      <c r="U24" s="157">
        <v>8.9999999999999993E-3</v>
      </c>
      <c r="V24" s="157">
        <f>ROUND(E24*U24,2)</f>
        <v>0.01</v>
      </c>
      <c r="W24" s="157"/>
      <c r="X24" s="157" t="s">
        <v>122</v>
      </c>
      <c r="Y24" s="157" t="s">
        <v>123</v>
      </c>
      <c r="Z24" s="147"/>
      <c r="AA24" s="147"/>
      <c r="AB24" s="147"/>
      <c r="AC24" s="147"/>
      <c r="AD24" s="147"/>
      <c r="AE24" s="147"/>
      <c r="AF24" s="147"/>
      <c r="AG24" s="147" t="s">
        <v>165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2" x14ac:dyDescent="0.2">
      <c r="A25" s="154"/>
      <c r="B25" s="155"/>
      <c r="C25" s="194" t="s">
        <v>201</v>
      </c>
      <c r="D25" s="186"/>
      <c r="E25" s="187">
        <v>0.69079999999999997</v>
      </c>
      <c r="F25" s="157"/>
      <c r="G25" s="157"/>
      <c r="H25" s="157"/>
      <c r="I25" s="157"/>
      <c r="J25" s="157"/>
      <c r="K25" s="157"/>
      <c r="L25" s="157"/>
      <c r="M25" s="157"/>
      <c r="N25" s="156"/>
      <c r="O25" s="156"/>
      <c r="P25" s="156"/>
      <c r="Q25" s="156"/>
      <c r="R25" s="157"/>
      <c r="S25" s="157"/>
      <c r="T25" s="157"/>
      <c r="U25" s="157"/>
      <c r="V25" s="157"/>
      <c r="W25" s="157"/>
      <c r="X25" s="157"/>
      <c r="Y25" s="157"/>
      <c r="Z25" s="147"/>
      <c r="AA25" s="147"/>
      <c r="AB25" s="147"/>
      <c r="AC25" s="147"/>
      <c r="AD25" s="147"/>
      <c r="AE25" s="147"/>
      <c r="AF25" s="147"/>
      <c r="AG25" s="147" t="s">
        <v>180</v>
      </c>
      <c r="AH25" s="147">
        <v>5</v>
      </c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1" x14ac:dyDescent="0.2">
      <c r="A26" s="168">
        <v>8</v>
      </c>
      <c r="B26" s="169" t="s">
        <v>202</v>
      </c>
      <c r="C26" s="182" t="s">
        <v>203</v>
      </c>
      <c r="D26" s="170" t="s">
        <v>148</v>
      </c>
      <c r="E26" s="171">
        <v>9.0850000000000009</v>
      </c>
      <c r="F26" s="172"/>
      <c r="G26" s="173">
        <f>ROUND(E26*F26,2)</f>
        <v>0</v>
      </c>
      <c r="H26" s="158"/>
      <c r="I26" s="157">
        <f>ROUND(E26*H26,2)</f>
        <v>0</v>
      </c>
      <c r="J26" s="158"/>
      <c r="K26" s="157">
        <f>ROUND(E26*J26,2)</f>
        <v>0</v>
      </c>
      <c r="L26" s="157">
        <v>21</v>
      </c>
      <c r="M26" s="157">
        <f>G26*(1+L26/100)</f>
        <v>0</v>
      </c>
      <c r="N26" s="156">
        <v>0</v>
      </c>
      <c r="O26" s="156">
        <f>ROUND(E26*N26,2)</f>
        <v>0</v>
      </c>
      <c r="P26" s="156">
        <v>0</v>
      </c>
      <c r="Q26" s="156">
        <f>ROUND(E26*P26,2)</f>
        <v>0</v>
      </c>
      <c r="R26" s="157"/>
      <c r="S26" s="157" t="s">
        <v>178</v>
      </c>
      <c r="T26" s="157" t="s">
        <v>178</v>
      </c>
      <c r="U26" s="157">
        <v>1.7999999999999999E-2</v>
      </c>
      <c r="V26" s="157">
        <f>ROUND(E26*U26,2)</f>
        <v>0.16</v>
      </c>
      <c r="W26" s="157"/>
      <c r="X26" s="157" t="s">
        <v>122</v>
      </c>
      <c r="Y26" s="157" t="s">
        <v>123</v>
      </c>
      <c r="Z26" s="147"/>
      <c r="AA26" s="147"/>
      <c r="AB26" s="147"/>
      <c r="AC26" s="147"/>
      <c r="AD26" s="147"/>
      <c r="AE26" s="147"/>
      <c r="AF26" s="147"/>
      <c r="AG26" s="147" t="s">
        <v>165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ht="22.5" outlineLevel="2" x14ac:dyDescent="0.2">
      <c r="A27" s="154"/>
      <c r="B27" s="155"/>
      <c r="C27" s="194" t="s">
        <v>204</v>
      </c>
      <c r="D27" s="186"/>
      <c r="E27" s="187">
        <v>9.0850000000000009</v>
      </c>
      <c r="F27" s="157"/>
      <c r="G27" s="157"/>
      <c r="H27" s="157"/>
      <c r="I27" s="157"/>
      <c r="J27" s="157"/>
      <c r="K27" s="157"/>
      <c r="L27" s="157"/>
      <c r="M27" s="157"/>
      <c r="N27" s="156"/>
      <c r="O27" s="156"/>
      <c r="P27" s="156"/>
      <c r="Q27" s="156"/>
      <c r="R27" s="157"/>
      <c r="S27" s="157"/>
      <c r="T27" s="157"/>
      <c r="U27" s="157"/>
      <c r="V27" s="157"/>
      <c r="W27" s="157"/>
      <c r="X27" s="157"/>
      <c r="Y27" s="157"/>
      <c r="Z27" s="147"/>
      <c r="AA27" s="147"/>
      <c r="AB27" s="147"/>
      <c r="AC27" s="147"/>
      <c r="AD27" s="147"/>
      <c r="AE27" s="147"/>
      <c r="AF27" s="147"/>
      <c r="AG27" s="147" t="s">
        <v>180</v>
      </c>
      <c r="AH27" s="147">
        <v>0</v>
      </c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1" x14ac:dyDescent="0.2">
      <c r="A28" s="168">
        <v>9</v>
      </c>
      <c r="B28" s="169" t="s">
        <v>205</v>
      </c>
      <c r="C28" s="182" t="s">
        <v>206</v>
      </c>
      <c r="D28" s="170" t="s">
        <v>153</v>
      </c>
      <c r="E28" s="171">
        <v>0.69079999999999997</v>
      </c>
      <c r="F28" s="172"/>
      <c r="G28" s="173">
        <f>ROUND(E28*F28,2)</f>
        <v>0</v>
      </c>
      <c r="H28" s="158"/>
      <c r="I28" s="157">
        <f>ROUND(E28*H28,2)</f>
        <v>0</v>
      </c>
      <c r="J28" s="158"/>
      <c r="K28" s="157">
        <f>ROUND(E28*J28,2)</f>
        <v>0</v>
      </c>
      <c r="L28" s="157">
        <v>21</v>
      </c>
      <c r="M28" s="157">
        <f>G28*(1+L28/100)</f>
        <v>0</v>
      </c>
      <c r="N28" s="156">
        <v>0</v>
      </c>
      <c r="O28" s="156">
        <f>ROUND(E28*N28,2)</f>
        <v>0</v>
      </c>
      <c r="P28" s="156">
        <v>0</v>
      </c>
      <c r="Q28" s="156">
        <f>ROUND(E28*P28,2)</f>
        <v>0</v>
      </c>
      <c r="R28" s="157"/>
      <c r="S28" s="157" t="s">
        <v>178</v>
      </c>
      <c r="T28" s="157" t="s">
        <v>178</v>
      </c>
      <c r="U28" s="157">
        <v>0</v>
      </c>
      <c r="V28" s="157">
        <f>ROUND(E28*U28,2)</f>
        <v>0</v>
      </c>
      <c r="W28" s="157"/>
      <c r="X28" s="157" t="s">
        <v>122</v>
      </c>
      <c r="Y28" s="157" t="s">
        <v>123</v>
      </c>
      <c r="Z28" s="147"/>
      <c r="AA28" s="147"/>
      <c r="AB28" s="147"/>
      <c r="AC28" s="147"/>
      <c r="AD28" s="147"/>
      <c r="AE28" s="147"/>
      <c r="AF28" s="147"/>
      <c r="AG28" s="147" t="s">
        <v>165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2" x14ac:dyDescent="0.2">
      <c r="A29" s="154"/>
      <c r="B29" s="155"/>
      <c r="C29" s="194" t="s">
        <v>198</v>
      </c>
      <c r="D29" s="186"/>
      <c r="E29" s="187">
        <v>0.69079999999999997</v>
      </c>
      <c r="F29" s="157"/>
      <c r="G29" s="157"/>
      <c r="H29" s="157"/>
      <c r="I29" s="157"/>
      <c r="J29" s="157"/>
      <c r="K29" s="157"/>
      <c r="L29" s="157"/>
      <c r="M29" s="157"/>
      <c r="N29" s="156"/>
      <c r="O29" s="156"/>
      <c r="P29" s="156"/>
      <c r="Q29" s="156"/>
      <c r="R29" s="157"/>
      <c r="S29" s="157"/>
      <c r="T29" s="157"/>
      <c r="U29" s="157"/>
      <c r="V29" s="157"/>
      <c r="W29" s="157"/>
      <c r="X29" s="157"/>
      <c r="Y29" s="157"/>
      <c r="Z29" s="147"/>
      <c r="AA29" s="147"/>
      <c r="AB29" s="147"/>
      <c r="AC29" s="147"/>
      <c r="AD29" s="147"/>
      <c r="AE29" s="147"/>
      <c r="AF29" s="147"/>
      <c r="AG29" s="147" t="s">
        <v>180</v>
      </c>
      <c r="AH29" s="147">
        <v>5</v>
      </c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x14ac:dyDescent="0.2">
      <c r="A30" s="161" t="s">
        <v>115</v>
      </c>
      <c r="B30" s="162" t="s">
        <v>70</v>
      </c>
      <c r="C30" s="180" t="s">
        <v>71</v>
      </c>
      <c r="D30" s="163"/>
      <c r="E30" s="164"/>
      <c r="F30" s="165"/>
      <c r="G30" s="166">
        <f>SUMIF(AG31:AG44,"&lt;&gt;NOR",G31:G44)</f>
        <v>0</v>
      </c>
      <c r="H30" s="160"/>
      <c r="I30" s="160">
        <f>SUM(I31:I44)</f>
        <v>0</v>
      </c>
      <c r="J30" s="160"/>
      <c r="K30" s="160">
        <f>SUM(K31:K44)</f>
        <v>0</v>
      </c>
      <c r="L30" s="160"/>
      <c r="M30" s="160">
        <f>SUM(M31:M44)</f>
        <v>0</v>
      </c>
      <c r="N30" s="159"/>
      <c r="O30" s="159">
        <f>SUM(O31:O44)</f>
        <v>3.6599999999999997</v>
      </c>
      <c r="P30" s="159"/>
      <c r="Q30" s="159">
        <f>SUM(Q31:Q44)</f>
        <v>0</v>
      </c>
      <c r="R30" s="160"/>
      <c r="S30" s="160"/>
      <c r="T30" s="160"/>
      <c r="U30" s="160"/>
      <c r="V30" s="160">
        <f>SUM(V31:V44)</f>
        <v>8.51</v>
      </c>
      <c r="W30" s="160"/>
      <c r="X30" s="160"/>
      <c r="Y30" s="160"/>
      <c r="AG30" t="s">
        <v>116</v>
      </c>
    </row>
    <row r="31" spans="1:60" outlineLevel="1" x14ac:dyDescent="0.2">
      <c r="A31" s="168">
        <v>10</v>
      </c>
      <c r="B31" s="169" t="s">
        <v>207</v>
      </c>
      <c r="C31" s="182" t="s">
        <v>208</v>
      </c>
      <c r="D31" s="170" t="s">
        <v>153</v>
      </c>
      <c r="E31" s="171">
        <v>0.15</v>
      </c>
      <c r="F31" s="172"/>
      <c r="G31" s="173">
        <f>ROUND(E31*F31,2)</f>
        <v>0</v>
      </c>
      <c r="H31" s="158"/>
      <c r="I31" s="157">
        <f>ROUND(E31*H31,2)</f>
        <v>0</v>
      </c>
      <c r="J31" s="158"/>
      <c r="K31" s="157">
        <f>ROUND(E31*J31,2)</f>
        <v>0</v>
      </c>
      <c r="L31" s="157">
        <v>21</v>
      </c>
      <c r="M31" s="157">
        <f>G31*(1+L31/100)</f>
        <v>0</v>
      </c>
      <c r="N31" s="156">
        <v>1.8180000000000001</v>
      </c>
      <c r="O31" s="156">
        <f>ROUND(E31*N31,2)</f>
        <v>0.27</v>
      </c>
      <c r="P31" s="156">
        <v>0</v>
      </c>
      <c r="Q31" s="156">
        <f>ROUND(E31*P31,2)</f>
        <v>0</v>
      </c>
      <c r="R31" s="157"/>
      <c r="S31" s="157" t="s">
        <v>178</v>
      </c>
      <c r="T31" s="157" t="s">
        <v>178</v>
      </c>
      <c r="U31" s="157">
        <v>1.085</v>
      </c>
      <c r="V31" s="157">
        <f>ROUND(E31*U31,2)</f>
        <v>0.16</v>
      </c>
      <c r="W31" s="157"/>
      <c r="X31" s="157" t="s">
        <v>122</v>
      </c>
      <c r="Y31" s="157" t="s">
        <v>123</v>
      </c>
      <c r="Z31" s="147"/>
      <c r="AA31" s="147"/>
      <c r="AB31" s="147"/>
      <c r="AC31" s="147"/>
      <c r="AD31" s="147"/>
      <c r="AE31" s="147"/>
      <c r="AF31" s="147"/>
      <c r="AG31" s="147" t="s">
        <v>165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2" x14ac:dyDescent="0.2">
      <c r="A32" s="154"/>
      <c r="B32" s="155"/>
      <c r="C32" s="194" t="s">
        <v>209</v>
      </c>
      <c r="D32" s="186"/>
      <c r="E32" s="187">
        <v>0.15</v>
      </c>
      <c r="F32" s="157"/>
      <c r="G32" s="157"/>
      <c r="H32" s="157"/>
      <c r="I32" s="157"/>
      <c r="J32" s="157"/>
      <c r="K32" s="157"/>
      <c r="L32" s="157"/>
      <c r="M32" s="157"/>
      <c r="N32" s="156"/>
      <c r="O32" s="156"/>
      <c r="P32" s="156"/>
      <c r="Q32" s="156"/>
      <c r="R32" s="157"/>
      <c r="S32" s="157"/>
      <c r="T32" s="157"/>
      <c r="U32" s="157"/>
      <c r="V32" s="157"/>
      <c r="W32" s="157"/>
      <c r="X32" s="157"/>
      <c r="Y32" s="157"/>
      <c r="Z32" s="147"/>
      <c r="AA32" s="147"/>
      <c r="AB32" s="147"/>
      <c r="AC32" s="147"/>
      <c r="AD32" s="147"/>
      <c r="AE32" s="147"/>
      <c r="AF32" s="147"/>
      <c r="AG32" s="147" t="s">
        <v>180</v>
      </c>
      <c r="AH32" s="147">
        <v>0</v>
      </c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1" x14ac:dyDescent="0.2">
      <c r="A33" s="168">
        <v>11</v>
      </c>
      <c r="B33" s="169" t="s">
        <v>210</v>
      </c>
      <c r="C33" s="182" t="s">
        <v>211</v>
      </c>
      <c r="D33" s="170" t="s">
        <v>212</v>
      </c>
      <c r="E33" s="171">
        <v>1</v>
      </c>
      <c r="F33" s="172"/>
      <c r="G33" s="173">
        <f>ROUND(E33*F33,2)</f>
        <v>0</v>
      </c>
      <c r="H33" s="158"/>
      <c r="I33" s="157">
        <f>ROUND(E33*H33,2)</f>
        <v>0</v>
      </c>
      <c r="J33" s="158"/>
      <c r="K33" s="157">
        <f>ROUND(E33*J33,2)</f>
        <v>0</v>
      </c>
      <c r="L33" s="157">
        <v>21</v>
      </c>
      <c r="M33" s="157">
        <f>G33*(1+L33/100)</f>
        <v>0</v>
      </c>
      <c r="N33" s="156">
        <v>3.0899999999999999E-3</v>
      </c>
      <c r="O33" s="156">
        <f>ROUND(E33*N33,2)</f>
        <v>0</v>
      </c>
      <c r="P33" s="156">
        <v>0</v>
      </c>
      <c r="Q33" s="156">
        <f>ROUND(E33*P33,2)</f>
        <v>0</v>
      </c>
      <c r="R33" s="157"/>
      <c r="S33" s="157" t="s">
        <v>178</v>
      </c>
      <c r="T33" s="157" t="s">
        <v>178</v>
      </c>
      <c r="U33" s="157">
        <v>0.55400000000000005</v>
      </c>
      <c r="V33" s="157">
        <f>ROUND(E33*U33,2)</f>
        <v>0.55000000000000004</v>
      </c>
      <c r="W33" s="157"/>
      <c r="X33" s="157" t="s">
        <v>122</v>
      </c>
      <c r="Y33" s="157" t="s">
        <v>123</v>
      </c>
      <c r="Z33" s="147"/>
      <c r="AA33" s="147"/>
      <c r="AB33" s="147"/>
      <c r="AC33" s="147"/>
      <c r="AD33" s="147"/>
      <c r="AE33" s="147"/>
      <c r="AF33" s="147"/>
      <c r="AG33" s="147" t="s">
        <v>165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2" x14ac:dyDescent="0.2">
      <c r="A34" s="154"/>
      <c r="B34" s="155"/>
      <c r="C34" s="194" t="s">
        <v>61</v>
      </c>
      <c r="D34" s="186"/>
      <c r="E34" s="187">
        <v>1</v>
      </c>
      <c r="F34" s="157"/>
      <c r="G34" s="157"/>
      <c r="H34" s="157"/>
      <c r="I34" s="157"/>
      <c r="J34" s="157"/>
      <c r="K34" s="157"/>
      <c r="L34" s="157"/>
      <c r="M34" s="157"/>
      <c r="N34" s="156"/>
      <c r="O34" s="156"/>
      <c r="P34" s="156"/>
      <c r="Q34" s="156"/>
      <c r="R34" s="157"/>
      <c r="S34" s="157"/>
      <c r="T34" s="157"/>
      <c r="U34" s="157"/>
      <c r="V34" s="157"/>
      <c r="W34" s="157"/>
      <c r="X34" s="157"/>
      <c r="Y34" s="157"/>
      <c r="Z34" s="147"/>
      <c r="AA34" s="147"/>
      <c r="AB34" s="147"/>
      <c r="AC34" s="147"/>
      <c r="AD34" s="147"/>
      <c r="AE34" s="147"/>
      <c r="AF34" s="147"/>
      <c r="AG34" s="147" t="s">
        <v>180</v>
      </c>
      <c r="AH34" s="147">
        <v>0</v>
      </c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1" x14ac:dyDescent="0.2">
      <c r="A35" s="168">
        <v>12</v>
      </c>
      <c r="B35" s="169" t="s">
        <v>213</v>
      </c>
      <c r="C35" s="182" t="s">
        <v>214</v>
      </c>
      <c r="D35" s="170" t="s">
        <v>153</v>
      </c>
      <c r="E35" s="171">
        <v>1.256</v>
      </c>
      <c r="F35" s="172"/>
      <c r="G35" s="173">
        <f>ROUND(E35*F35,2)</f>
        <v>0</v>
      </c>
      <c r="H35" s="158"/>
      <c r="I35" s="157">
        <f>ROUND(E35*H35,2)</f>
        <v>0</v>
      </c>
      <c r="J35" s="158"/>
      <c r="K35" s="157">
        <f>ROUND(E35*J35,2)</f>
        <v>0</v>
      </c>
      <c r="L35" s="157">
        <v>21</v>
      </c>
      <c r="M35" s="157">
        <f>G35*(1+L35/100)</f>
        <v>0</v>
      </c>
      <c r="N35" s="156">
        <v>2.5249999999999999</v>
      </c>
      <c r="O35" s="156">
        <f>ROUND(E35*N35,2)</f>
        <v>3.17</v>
      </c>
      <c r="P35" s="156">
        <v>0</v>
      </c>
      <c r="Q35" s="156">
        <f>ROUND(E35*P35,2)</f>
        <v>0</v>
      </c>
      <c r="R35" s="157"/>
      <c r="S35" s="157" t="s">
        <v>178</v>
      </c>
      <c r="T35" s="157" t="s">
        <v>178</v>
      </c>
      <c r="U35" s="157">
        <v>0.48</v>
      </c>
      <c r="V35" s="157">
        <f>ROUND(E35*U35,2)</f>
        <v>0.6</v>
      </c>
      <c r="W35" s="157"/>
      <c r="X35" s="157" t="s">
        <v>122</v>
      </c>
      <c r="Y35" s="157" t="s">
        <v>123</v>
      </c>
      <c r="Z35" s="147"/>
      <c r="AA35" s="147"/>
      <c r="AB35" s="147"/>
      <c r="AC35" s="147"/>
      <c r="AD35" s="147"/>
      <c r="AE35" s="147"/>
      <c r="AF35" s="147"/>
      <c r="AG35" s="147" t="s">
        <v>165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2" x14ac:dyDescent="0.2">
      <c r="A36" s="154"/>
      <c r="B36" s="155"/>
      <c r="C36" s="194" t="s">
        <v>215</v>
      </c>
      <c r="D36" s="186"/>
      <c r="E36" s="187">
        <v>1</v>
      </c>
      <c r="F36" s="157"/>
      <c r="G36" s="157"/>
      <c r="H36" s="157"/>
      <c r="I36" s="157"/>
      <c r="J36" s="157"/>
      <c r="K36" s="157"/>
      <c r="L36" s="157"/>
      <c r="M36" s="157"/>
      <c r="N36" s="156"/>
      <c r="O36" s="156"/>
      <c r="P36" s="156"/>
      <c r="Q36" s="156"/>
      <c r="R36" s="157"/>
      <c r="S36" s="157"/>
      <c r="T36" s="157"/>
      <c r="U36" s="157"/>
      <c r="V36" s="157"/>
      <c r="W36" s="157"/>
      <c r="X36" s="157"/>
      <c r="Y36" s="157"/>
      <c r="Z36" s="147"/>
      <c r="AA36" s="147"/>
      <c r="AB36" s="147"/>
      <c r="AC36" s="147"/>
      <c r="AD36" s="147"/>
      <c r="AE36" s="147"/>
      <c r="AF36" s="147"/>
      <c r="AG36" s="147" t="s">
        <v>180</v>
      </c>
      <c r="AH36" s="147">
        <v>0</v>
      </c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3" x14ac:dyDescent="0.2">
      <c r="A37" s="154"/>
      <c r="B37" s="155"/>
      <c r="C37" s="194" t="s">
        <v>216</v>
      </c>
      <c r="D37" s="186"/>
      <c r="E37" s="187">
        <v>0.25600000000000001</v>
      </c>
      <c r="F37" s="157"/>
      <c r="G37" s="157"/>
      <c r="H37" s="157"/>
      <c r="I37" s="157"/>
      <c r="J37" s="157"/>
      <c r="K37" s="157"/>
      <c r="L37" s="157"/>
      <c r="M37" s="157"/>
      <c r="N37" s="156"/>
      <c r="O37" s="156"/>
      <c r="P37" s="156"/>
      <c r="Q37" s="156"/>
      <c r="R37" s="157"/>
      <c r="S37" s="157"/>
      <c r="T37" s="157"/>
      <c r="U37" s="157"/>
      <c r="V37" s="157"/>
      <c r="W37" s="157"/>
      <c r="X37" s="157"/>
      <c r="Y37" s="157"/>
      <c r="Z37" s="147"/>
      <c r="AA37" s="147"/>
      <c r="AB37" s="147"/>
      <c r="AC37" s="147"/>
      <c r="AD37" s="147"/>
      <c r="AE37" s="147"/>
      <c r="AF37" s="147"/>
      <c r="AG37" s="147" t="s">
        <v>180</v>
      </c>
      <c r="AH37" s="147">
        <v>0</v>
      </c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1" x14ac:dyDescent="0.2">
      <c r="A38" s="168">
        <v>13</v>
      </c>
      <c r="B38" s="169" t="s">
        <v>217</v>
      </c>
      <c r="C38" s="182" t="s">
        <v>218</v>
      </c>
      <c r="D38" s="170" t="s">
        <v>148</v>
      </c>
      <c r="E38" s="171">
        <v>4.3920000000000003</v>
      </c>
      <c r="F38" s="172"/>
      <c r="G38" s="173">
        <f>ROUND(E38*F38,2)</f>
        <v>0</v>
      </c>
      <c r="H38" s="158"/>
      <c r="I38" s="157">
        <f>ROUND(E38*H38,2)</f>
        <v>0</v>
      </c>
      <c r="J38" s="158"/>
      <c r="K38" s="157">
        <f>ROUND(E38*J38,2)</f>
        <v>0</v>
      </c>
      <c r="L38" s="157">
        <v>21</v>
      </c>
      <c r="M38" s="157">
        <f>G38*(1+L38/100)</f>
        <v>0</v>
      </c>
      <c r="N38" s="156">
        <v>3.9199999999999999E-2</v>
      </c>
      <c r="O38" s="156">
        <f>ROUND(E38*N38,2)</f>
        <v>0.17</v>
      </c>
      <c r="P38" s="156">
        <v>0</v>
      </c>
      <c r="Q38" s="156">
        <f>ROUND(E38*P38,2)</f>
        <v>0</v>
      </c>
      <c r="R38" s="157"/>
      <c r="S38" s="157" t="s">
        <v>178</v>
      </c>
      <c r="T38" s="157" t="s">
        <v>178</v>
      </c>
      <c r="U38" s="157">
        <v>1.05</v>
      </c>
      <c r="V38" s="157">
        <f>ROUND(E38*U38,2)</f>
        <v>4.6100000000000003</v>
      </c>
      <c r="W38" s="157"/>
      <c r="X38" s="157" t="s">
        <v>122</v>
      </c>
      <c r="Y38" s="157" t="s">
        <v>123</v>
      </c>
      <c r="Z38" s="147"/>
      <c r="AA38" s="147"/>
      <c r="AB38" s="147"/>
      <c r="AC38" s="147"/>
      <c r="AD38" s="147"/>
      <c r="AE38" s="147"/>
      <c r="AF38" s="147"/>
      <c r="AG38" s="147" t="s">
        <v>165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2" x14ac:dyDescent="0.2">
      <c r="A39" s="154"/>
      <c r="B39" s="155"/>
      <c r="C39" s="194" t="s">
        <v>219</v>
      </c>
      <c r="D39" s="186"/>
      <c r="E39" s="187">
        <v>2.44</v>
      </c>
      <c r="F39" s="157"/>
      <c r="G39" s="157"/>
      <c r="H39" s="157"/>
      <c r="I39" s="157"/>
      <c r="J39" s="157"/>
      <c r="K39" s="157"/>
      <c r="L39" s="157"/>
      <c r="M39" s="157"/>
      <c r="N39" s="156"/>
      <c r="O39" s="156"/>
      <c r="P39" s="156"/>
      <c r="Q39" s="156"/>
      <c r="R39" s="157"/>
      <c r="S39" s="157"/>
      <c r="T39" s="157"/>
      <c r="U39" s="157"/>
      <c r="V39" s="157"/>
      <c r="W39" s="157"/>
      <c r="X39" s="157"/>
      <c r="Y39" s="157"/>
      <c r="Z39" s="147"/>
      <c r="AA39" s="147"/>
      <c r="AB39" s="147"/>
      <c r="AC39" s="147"/>
      <c r="AD39" s="147"/>
      <c r="AE39" s="147"/>
      <c r="AF39" s="147"/>
      <c r="AG39" s="147" t="s">
        <v>180</v>
      </c>
      <c r="AH39" s="147">
        <v>0</v>
      </c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3" x14ac:dyDescent="0.2">
      <c r="A40" s="154"/>
      <c r="B40" s="155"/>
      <c r="C40" s="194" t="s">
        <v>220</v>
      </c>
      <c r="D40" s="186"/>
      <c r="E40" s="187">
        <v>1.952</v>
      </c>
      <c r="F40" s="157"/>
      <c r="G40" s="157"/>
      <c r="H40" s="157"/>
      <c r="I40" s="157"/>
      <c r="J40" s="157"/>
      <c r="K40" s="157"/>
      <c r="L40" s="157"/>
      <c r="M40" s="157"/>
      <c r="N40" s="156"/>
      <c r="O40" s="156"/>
      <c r="P40" s="156"/>
      <c r="Q40" s="156"/>
      <c r="R40" s="157"/>
      <c r="S40" s="157"/>
      <c r="T40" s="157"/>
      <c r="U40" s="157"/>
      <c r="V40" s="157"/>
      <c r="W40" s="157"/>
      <c r="X40" s="157"/>
      <c r="Y40" s="157"/>
      <c r="Z40" s="147"/>
      <c r="AA40" s="147"/>
      <c r="AB40" s="147"/>
      <c r="AC40" s="147"/>
      <c r="AD40" s="147"/>
      <c r="AE40" s="147"/>
      <c r="AF40" s="147"/>
      <c r="AG40" s="147" t="s">
        <v>180</v>
      </c>
      <c r="AH40" s="147">
        <v>0</v>
      </c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1" x14ac:dyDescent="0.2">
      <c r="A41" s="168">
        <v>14</v>
      </c>
      <c r="B41" s="169" t="s">
        <v>221</v>
      </c>
      <c r="C41" s="182" t="s">
        <v>222</v>
      </c>
      <c r="D41" s="170" t="s">
        <v>148</v>
      </c>
      <c r="E41" s="171">
        <v>4.3920000000000003</v>
      </c>
      <c r="F41" s="172"/>
      <c r="G41" s="173">
        <f>ROUND(E41*F41,2)</f>
        <v>0</v>
      </c>
      <c r="H41" s="158"/>
      <c r="I41" s="157">
        <f>ROUND(E41*H41,2)</f>
        <v>0</v>
      </c>
      <c r="J41" s="158"/>
      <c r="K41" s="157">
        <f>ROUND(E41*J41,2)</f>
        <v>0</v>
      </c>
      <c r="L41" s="157">
        <v>21</v>
      </c>
      <c r="M41" s="157">
        <f>G41*(1+L41/100)</f>
        <v>0</v>
      </c>
      <c r="N41" s="156">
        <v>0</v>
      </c>
      <c r="O41" s="156">
        <f>ROUND(E41*N41,2)</f>
        <v>0</v>
      </c>
      <c r="P41" s="156">
        <v>0</v>
      </c>
      <c r="Q41" s="156">
        <f>ROUND(E41*P41,2)</f>
        <v>0</v>
      </c>
      <c r="R41" s="157"/>
      <c r="S41" s="157" t="s">
        <v>178</v>
      </c>
      <c r="T41" s="157" t="s">
        <v>178</v>
      </c>
      <c r="U41" s="157">
        <v>0.32</v>
      </c>
      <c r="V41" s="157">
        <f>ROUND(E41*U41,2)</f>
        <v>1.41</v>
      </c>
      <c r="W41" s="157"/>
      <c r="X41" s="157" t="s">
        <v>122</v>
      </c>
      <c r="Y41" s="157" t="s">
        <v>123</v>
      </c>
      <c r="Z41" s="147"/>
      <c r="AA41" s="147"/>
      <c r="AB41" s="147"/>
      <c r="AC41" s="147"/>
      <c r="AD41" s="147"/>
      <c r="AE41" s="147"/>
      <c r="AF41" s="147"/>
      <c r="AG41" s="147" t="s">
        <v>165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2" x14ac:dyDescent="0.2">
      <c r="A42" s="154"/>
      <c r="B42" s="155"/>
      <c r="C42" s="194" t="s">
        <v>223</v>
      </c>
      <c r="D42" s="186"/>
      <c r="E42" s="187">
        <v>4.3920000000000003</v>
      </c>
      <c r="F42" s="157"/>
      <c r="G42" s="157"/>
      <c r="H42" s="157"/>
      <c r="I42" s="157"/>
      <c r="J42" s="157"/>
      <c r="K42" s="157"/>
      <c r="L42" s="157"/>
      <c r="M42" s="157"/>
      <c r="N42" s="156"/>
      <c r="O42" s="156"/>
      <c r="P42" s="156"/>
      <c r="Q42" s="156"/>
      <c r="R42" s="157"/>
      <c r="S42" s="157"/>
      <c r="T42" s="157"/>
      <c r="U42" s="157"/>
      <c r="V42" s="157"/>
      <c r="W42" s="157"/>
      <c r="X42" s="157"/>
      <c r="Y42" s="157"/>
      <c r="Z42" s="147"/>
      <c r="AA42" s="147"/>
      <c r="AB42" s="147"/>
      <c r="AC42" s="147"/>
      <c r="AD42" s="147"/>
      <c r="AE42" s="147"/>
      <c r="AF42" s="147"/>
      <c r="AG42" s="147" t="s">
        <v>180</v>
      </c>
      <c r="AH42" s="147">
        <v>5</v>
      </c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1" x14ac:dyDescent="0.2">
      <c r="A43" s="168">
        <v>15</v>
      </c>
      <c r="B43" s="169" t="s">
        <v>224</v>
      </c>
      <c r="C43" s="182" t="s">
        <v>225</v>
      </c>
      <c r="D43" s="170" t="s">
        <v>226</v>
      </c>
      <c r="E43" s="171">
        <v>0.05</v>
      </c>
      <c r="F43" s="172"/>
      <c r="G43" s="173">
        <f>ROUND(E43*F43,2)</f>
        <v>0</v>
      </c>
      <c r="H43" s="158"/>
      <c r="I43" s="157">
        <f>ROUND(E43*H43,2)</f>
        <v>0</v>
      </c>
      <c r="J43" s="158"/>
      <c r="K43" s="157">
        <f>ROUND(E43*J43,2)</f>
        <v>0</v>
      </c>
      <c r="L43" s="157">
        <v>21</v>
      </c>
      <c r="M43" s="157">
        <f>G43*(1+L43/100)</f>
        <v>0</v>
      </c>
      <c r="N43" s="156">
        <v>1.0211600000000001</v>
      </c>
      <c r="O43" s="156">
        <f>ROUND(E43*N43,2)</f>
        <v>0.05</v>
      </c>
      <c r="P43" s="156">
        <v>0</v>
      </c>
      <c r="Q43" s="156">
        <f>ROUND(E43*P43,2)</f>
        <v>0</v>
      </c>
      <c r="R43" s="157"/>
      <c r="S43" s="157" t="s">
        <v>178</v>
      </c>
      <c r="T43" s="157" t="s">
        <v>178</v>
      </c>
      <c r="U43" s="157">
        <v>23.530999999999999</v>
      </c>
      <c r="V43" s="157">
        <f>ROUND(E43*U43,2)</f>
        <v>1.18</v>
      </c>
      <c r="W43" s="157"/>
      <c r="X43" s="157" t="s">
        <v>122</v>
      </c>
      <c r="Y43" s="157" t="s">
        <v>123</v>
      </c>
      <c r="Z43" s="147"/>
      <c r="AA43" s="147"/>
      <c r="AB43" s="147"/>
      <c r="AC43" s="147"/>
      <c r="AD43" s="147"/>
      <c r="AE43" s="147"/>
      <c r="AF43" s="147"/>
      <c r="AG43" s="147" t="s">
        <v>165</v>
      </c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2" x14ac:dyDescent="0.2">
      <c r="A44" s="154"/>
      <c r="B44" s="155"/>
      <c r="C44" s="194" t="s">
        <v>227</v>
      </c>
      <c r="D44" s="186"/>
      <c r="E44" s="187">
        <v>0.05</v>
      </c>
      <c r="F44" s="157"/>
      <c r="G44" s="157"/>
      <c r="H44" s="157"/>
      <c r="I44" s="157"/>
      <c r="J44" s="157"/>
      <c r="K44" s="157"/>
      <c r="L44" s="157"/>
      <c r="M44" s="157"/>
      <c r="N44" s="156"/>
      <c r="O44" s="156"/>
      <c r="P44" s="156"/>
      <c r="Q44" s="156"/>
      <c r="R44" s="157"/>
      <c r="S44" s="157"/>
      <c r="T44" s="157"/>
      <c r="U44" s="157"/>
      <c r="V44" s="157"/>
      <c r="W44" s="157"/>
      <c r="X44" s="157"/>
      <c r="Y44" s="157"/>
      <c r="Z44" s="147"/>
      <c r="AA44" s="147"/>
      <c r="AB44" s="147"/>
      <c r="AC44" s="147"/>
      <c r="AD44" s="147"/>
      <c r="AE44" s="147"/>
      <c r="AF44" s="147"/>
      <c r="AG44" s="147" t="s">
        <v>180</v>
      </c>
      <c r="AH44" s="147">
        <v>0</v>
      </c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x14ac:dyDescent="0.2">
      <c r="A45" s="161" t="s">
        <v>115</v>
      </c>
      <c r="B45" s="162" t="s">
        <v>72</v>
      </c>
      <c r="C45" s="180" t="s">
        <v>73</v>
      </c>
      <c r="D45" s="163"/>
      <c r="E45" s="164"/>
      <c r="F45" s="165"/>
      <c r="G45" s="166">
        <f>SUMIF(AG46:AG47,"&lt;&gt;NOR",G46:G47)</f>
        <v>0</v>
      </c>
      <c r="H45" s="160"/>
      <c r="I45" s="160">
        <f>SUM(I46:I47)</f>
        <v>0</v>
      </c>
      <c r="J45" s="160"/>
      <c r="K45" s="160">
        <f>SUM(K46:K47)</f>
        <v>0</v>
      </c>
      <c r="L45" s="160"/>
      <c r="M45" s="160">
        <f>SUM(M46:M47)</f>
        <v>0</v>
      </c>
      <c r="N45" s="159"/>
      <c r="O45" s="159">
        <f>SUM(O46:O47)</f>
        <v>0</v>
      </c>
      <c r="P45" s="159"/>
      <c r="Q45" s="159">
        <f>SUM(Q46:Q47)</f>
        <v>0</v>
      </c>
      <c r="R45" s="160"/>
      <c r="S45" s="160"/>
      <c r="T45" s="160"/>
      <c r="U45" s="160"/>
      <c r="V45" s="160">
        <f>SUM(V46:V47)</f>
        <v>0.3</v>
      </c>
      <c r="W45" s="160"/>
      <c r="X45" s="160"/>
      <c r="Y45" s="160"/>
      <c r="AG45" t="s">
        <v>116</v>
      </c>
    </row>
    <row r="46" spans="1:60" outlineLevel="1" x14ac:dyDescent="0.2">
      <c r="A46" s="168">
        <v>16</v>
      </c>
      <c r="B46" s="169" t="s">
        <v>228</v>
      </c>
      <c r="C46" s="182" t="s">
        <v>229</v>
      </c>
      <c r="D46" s="170" t="s">
        <v>119</v>
      </c>
      <c r="E46" s="171">
        <v>3</v>
      </c>
      <c r="F46" s="172"/>
      <c r="G46" s="173">
        <f>ROUND(E46*F46,2)</f>
        <v>0</v>
      </c>
      <c r="H46" s="158"/>
      <c r="I46" s="157">
        <f>ROUND(E46*H46,2)</f>
        <v>0</v>
      </c>
      <c r="J46" s="158"/>
      <c r="K46" s="157">
        <f>ROUND(E46*J46,2)</f>
        <v>0</v>
      </c>
      <c r="L46" s="157">
        <v>21</v>
      </c>
      <c r="M46" s="157">
        <f>G46*(1+L46/100)</f>
        <v>0</v>
      </c>
      <c r="N46" s="156">
        <v>7.2999999999999996E-4</v>
      </c>
      <c r="O46" s="156">
        <f>ROUND(E46*N46,2)</f>
        <v>0</v>
      </c>
      <c r="P46" s="156">
        <v>0</v>
      </c>
      <c r="Q46" s="156">
        <f>ROUND(E46*P46,2)</f>
        <v>0</v>
      </c>
      <c r="R46" s="157"/>
      <c r="S46" s="157" t="s">
        <v>178</v>
      </c>
      <c r="T46" s="157" t="s">
        <v>178</v>
      </c>
      <c r="U46" s="157">
        <v>0.10100000000000001</v>
      </c>
      <c r="V46" s="157">
        <f>ROUND(E46*U46,2)</f>
        <v>0.3</v>
      </c>
      <c r="W46" s="157"/>
      <c r="X46" s="157" t="s">
        <v>122</v>
      </c>
      <c r="Y46" s="157" t="s">
        <v>123</v>
      </c>
      <c r="Z46" s="147"/>
      <c r="AA46" s="147"/>
      <c r="AB46" s="147"/>
      <c r="AC46" s="147"/>
      <c r="AD46" s="147"/>
      <c r="AE46" s="147"/>
      <c r="AF46" s="147"/>
      <c r="AG46" s="147" t="s">
        <v>165</v>
      </c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2" x14ac:dyDescent="0.2">
      <c r="A47" s="154"/>
      <c r="B47" s="155"/>
      <c r="C47" s="194" t="s">
        <v>72</v>
      </c>
      <c r="D47" s="186"/>
      <c r="E47" s="187">
        <v>3</v>
      </c>
      <c r="F47" s="157"/>
      <c r="G47" s="157"/>
      <c r="H47" s="157"/>
      <c r="I47" s="157"/>
      <c r="J47" s="157"/>
      <c r="K47" s="157"/>
      <c r="L47" s="157"/>
      <c r="M47" s="157"/>
      <c r="N47" s="156"/>
      <c r="O47" s="156"/>
      <c r="P47" s="156"/>
      <c r="Q47" s="156"/>
      <c r="R47" s="157"/>
      <c r="S47" s="157"/>
      <c r="T47" s="157"/>
      <c r="U47" s="157"/>
      <c r="V47" s="157"/>
      <c r="W47" s="157"/>
      <c r="X47" s="157"/>
      <c r="Y47" s="157"/>
      <c r="Z47" s="147"/>
      <c r="AA47" s="147"/>
      <c r="AB47" s="147"/>
      <c r="AC47" s="147"/>
      <c r="AD47" s="147"/>
      <c r="AE47" s="147"/>
      <c r="AF47" s="147"/>
      <c r="AG47" s="147" t="s">
        <v>180</v>
      </c>
      <c r="AH47" s="147">
        <v>0</v>
      </c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x14ac:dyDescent="0.2">
      <c r="A48" s="161" t="s">
        <v>115</v>
      </c>
      <c r="B48" s="162" t="s">
        <v>74</v>
      </c>
      <c r="C48" s="180" t="s">
        <v>75</v>
      </c>
      <c r="D48" s="163"/>
      <c r="E48" s="164"/>
      <c r="F48" s="165"/>
      <c r="G48" s="166">
        <f>SUMIF(AG49:AG69,"&lt;&gt;NOR",G49:G69)</f>
        <v>0</v>
      </c>
      <c r="H48" s="160"/>
      <c r="I48" s="160">
        <f>SUM(I49:I69)</f>
        <v>0</v>
      </c>
      <c r="J48" s="160"/>
      <c r="K48" s="160">
        <f>SUM(K49:K69)</f>
        <v>0</v>
      </c>
      <c r="L48" s="160"/>
      <c r="M48" s="160">
        <f>SUM(M49:M69)</f>
        <v>0</v>
      </c>
      <c r="N48" s="159"/>
      <c r="O48" s="159">
        <f>SUM(O49:O69)</f>
        <v>3.76</v>
      </c>
      <c r="P48" s="159"/>
      <c r="Q48" s="159">
        <f>SUM(Q49:Q69)</f>
        <v>0</v>
      </c>
      <c r="R48" s="160"/>
      <c r="S48" s="160"/>
      <c r="T48" s="160"/>
      <c r="U48" s="160"/>
      <c r="V48" s="160">
        <f>SUM(V49:V69)</f>
        <v>3.3500000000000005</v>
      </c>
      <c r="W48" s="160"/>
      <c r="X48" s="160"/>
      <c r="Y48" s="160"/>
      <c r="AG48" t="s">
        <v>116</v>
      </c>
    </row>
    <row r="49" spans="1:60" ht="22.5" outlineLevel="1" x14ac:dyDescent="0.2">
      <c r="A49" s="168">
        <v>17</v>
      </c>
      <c r="B49" s="169" t="s">
        <v>230</v>
      </c>
      <c r="C49" s="182" t="s">
        <v>231</v>
      </c>
      <c r="D49" s="170" t="s">
        <v>148</v>
      </c>
      <c r="E49" s="171">
        <v>2.19</v>
      </c>
      <c r="F49" s="172"/>
      <c r="G49" s="173">
        <f>ROUND(E49*F49,2)</f>
        <v>0</v>
      </c>
      <c r="H49" s="158"/>
      <c r="I49" s="157">
        <f>ROUND(E49*H49,2)</f>
        <v>0</v>
      </c>
      <c r="J49" s="158"/>
      <c r="K49" s="157">
        <f>ROUND(E49*J49,2)</f>
        <v>0</v>
      </c>
      <c r="L49" s="157">
        <v>21</v>
      </c>
      <c r="M49" s="157">
        <f>G49*(1+L49/100)</f>
        <v>0</v>
      </c>
      <c r="N49" s="156">
        <v>0.378</v>
      </c>
      <c r="O49" s="156">
        <f>ROUND(E49*N49,2)</f>
        <v>0.83</v>
      </c>
      <c r="P49" s="156">
        <v>0</v>
      </c>
      <c r="Q49" s="156">
        <f>ROUND(E49*P49,2)</f>
        <v>0</v>
      </c>
      <c r="R49" s="157"/>
      <c r="S49" s="157" t="s">
        <v>178</v>
      </c>
      <c r="T49" s="157" t="s">
        <v>178</v>
      </c>
      <c r="U49" s="157">
        <v>2.5999999999999999E-2</v>
      </c>
      <c r="V49" s="157">
        <f>ROUND(E49*U49,2)</f>
        <v>0.06</v>
      </c>
      <c r="W49" s="157"/>
      <c r="X49" s="157" t="s">
        <v>122</v>
      </c>
      <c r="Y49" s="157" t="s">
        <v>123</v>
      </c>
      <c r="Z49" s="147"/>
      <c r="AA49" s="147"/>
      <c r="AB49" s="147"/>
      <c r="AC49" s="147"/>
      <c r="AD49" s="147"/>
      <c r="AE49" s="147"/>
      <c r="AF49" s="147"/>
      <c r="AG49" s="147" t="s">
        <v>165</v>
      </c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2" x14ac:dyDescent="0.2">
      <c r="A50" s="154"/>
      <c r="B50" s="155"/>
      <c r="C50" s="194" t="s">
        <v>232</v>
      </c>
      <c r="D50" s="186"/>
      <c r="E50" s="187">
        <v>2.19</v>
      </c>
      <c r="F50" s="157"/>
      <c r="G50" s="157"/>
      <c r="H50" s="157"/>
      <c r="I50" s="157"/>
      <c r="J50" s="157"/>
      <c r="K50" s="157"/>
      <c r="L50" s="157"/>
      <c r="M50" s="157"/>
      <c r="N50" s="156"/>
      <c r="O50" s="156"/>
      <c r="P50" s="156"/>
      <c r="Q50" s="156"/>
      <c r="R50" s="157"/>
      <c r="S50" s="157"/>
      <c r="T50" s="157"/>
      <c r="U50" s="157"/>
      <c r="V50" s="157"/>
      <c r="W50" s="157"/>
      <c r="X50" s="157"/>
      <c r="Y50" s="157"/>
      <c r="Z50" s="147"/>
      <c r="AA50" s="147"/>
      <c r="AB50" s="147"/>
      <c r="AC50" s="147"/>
      <c r="AD50" s="147"/>
      <c r="AE50" s="147"/>
      <c r="AF50" s="147"/>
      <c r="AG50" s="147" t="s">
        <v>180</v>
      </c>
      <c r="AH50" s="147">
        <v>0</v>
      </c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ht="22.5" outlineLevel="1" x14ac:dyDescent="0.2">
      <c r="A51" s="168">
        <v>18</v>
      </c>
      <c r="B51" s="169" t="s">
        <v>233</v>
      </c>
      <c r="C51" s="182" t="s">
        <v>234</v>
      </c>
      <c r="D51" s="170" t="s">
        <v>226</v>
      </c>
      <c r="E51" s="171">
        <v>1.2058199999999999</v>
      </c>
      <c r="F51" s="172"/>
      <c r="G51" s="173">
        <f>ROUND(E51*F51,2)</f>
        <v>0</v>
      </c>
      <c r="H51" s="158"/>
      <c r="I51" s="157">
        <f>ROUND(E51*H51,2)</f>
        <v>0</v>
      </c>
      <c r="J51" s="158"/>
      <c r="K51" s="157">
        <f>ROUND(E51*J51,2)</f>
        <v>0</v>
      </c>
      <c r="L51" s="157">
        <v>21</v>
      </c>
      <c r="M51" s="157">
        <f>G51*(1+L51/100)</f>
        <v>0</v>
      </c>
      <c r="N51" s="156">
        <v>1.1000000000000001</v>
      </c>
      <c r="O51" s="156">
        <f>ROUND(E51*N51,2)</f>
        <v>1.33</v>
      </c>
      <c r="P51" s="156">
        <v>0</v>
      </c>
      <c r="Q51" s="156">
        <f>ROUND(E51*P51,2)</f>
        <v>0</v>
      </c>
      <c r="R51" s="157"/>
      <c r="S51" s="157" t="s">
        <v>178</v>
      </c>
      <c r="T51" s="157" t="s">
        <v>178</v>
      </c>
      <c r="U51" s="157">
        <v>0.16300000000000001</v>
      </c>
      <c r="V51" s="157">
        <f>ROUND(E51*U51,2)</f>
        <v>0.2</v>
      </c>
      <c r="W51" s="157"/>
      <c r="X51" s="157" t="s">
        <v>122</v>
      </c>
      <c r="Y51" s="157" t="s">
        <v>123</v>
      </c>
      <c r="Z51" s="147"/>
      <c r="AA51" s="147"/>
      <c r="AB51" s="147"/>
      <c r="AC51" s="147"/>
      <c r="AD51" s="147"/>
      <c r="AE51" s="147"/>
      <c r="AF51" s="147"/>
      <c r="AG51" s="147" t="s">
        <v>165</v>
      </c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2" x14ac:dyDescent="0.2">
      <c r="A52" s="154"/>
      <c r="B52" s="155"/>
      <c r="C52" s="195" t="s">
        <v>235</v>
      </c>
      <c r="D52" s="188"/>
      <c r="E52" s="189"/>
      <c r="F52" s="157"/>
      <c r="G52" s="157"/>
      <c r="H52" s="157"/>
      <c r="I52" s="157"/>
      <c r="J52" s="157"/>
      <c r="K52" s="157"/>
      <c r="L52" s="157"/>
      <c r="M52" s="157"/>
      <c r="N52" s="156"/>
      <c r="O52" s="156"/>
      <c r="P52" s="156"/>
      <c r="Q52" s="156"/>
      <c r="R52" s="157"/>
      <c r="S52" s="157"/>
      <c r="T52" s="157"/>
      <c r="U52" s="157"/>
      <c r="V52" s="157"/>
      <c r="W52" s="157"/>
      <c r="X52" s="157"/>
      <c r="Y52" s="157"/>
      <c r="Z52" s="147"/>
      <c r="AA52" s="147"/>
      <c r="AB52" s="147"/>
      <c r="AC52" s="147"/>
      <c r="AD52" s="147"/>
      <c r="AE52" s="147"/>
      <c r="AF52" s="147"/>
      <c r="AG52" s="147" t="s">
        <v>180</v>
      </c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ht="22.5" outlineLevel="3" x14ac:dyDescent="0.2">
      <c r="A53" s="154"/>
      <c r="B53" s="155"/>
      <c r="C53" s="196" t="s">
        <v>236</v>
      </c>
      <c r="D53" s="188"/>
      <c r="E53" s="189">
        <v>9.0850000000000009</v>
      </c>
      <c r="F53" s="157"/>
      <c r="G53" s="157"/>
      <c r="H53" s="157"/>
      <c r="I53" s="157"/>
      <c r="J53" s="157"/>
      <c r="K53" s="157"/>
      <c r="L53" s="157"/>
      <c r="M53" s="157"/>
      <c r="N53" s="156"/>
      <c r="O53" s="156"/>
      <c r="P53" s="156"/>
      <c r="Q53" s="156"/>
      <c r="R53" s="157"/>
      <c r="S53" s="157"/>
      <c r="T53" s="157"/>
      <c r="U53" s="157"/>
      <c r="V53" s="157"/>
      <c r="W53" s="157"/>
      <c r="X53" s="157"/>
      <c r="Y53" s="157"/>
      <c r="Z53" s="147"/>
      <c r="AA53" s="147"/>
      <c r="AB53" s="147"/>
      <c r="AC53" s="147"/>
      <c r="AD53" s="147"/>
      <c r="AE53" s="147"/>
      <c r="AF53" s="147"/>
      <c r="AG53" s="147" t="s">
        <v>180</v>
      </c>
      <c r="AH53" s="147">
        <v>2</v>
      </c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3" x14ac:dyDescent="0.2">
      <c r="A54" s="154"/>
      <c r="B54" s="155"/>
      <c r="C54" s="196" t="s">
        <v>237</v>
      </c>
      <c r="D54" s="188"/>
      <c r="E54" s="189">
        <v>-4.3</v>
      </c>
      <c r="F54" s="157"/>
      <c r="G54" s="157"/>
      <c r="H54" s="157"/>
      <c r="I54" s="157"/>
      <c r="J54" s="157"/>
      <c r="K54" s="157"/>
      <c r="L54" s="157"/>
      <c r="M54" s="157"/>
      <c r="N54" s="156"/>
      <c r="O54" s="156"/>
      <c r="P54" s="156"/>
      <c r="Q54" s="156"/>
      <c r="R54" s="157"/>
      <c r="S54" s="157"/>
      <c r="T54" s="157"/>
      <c r="U54" s="157"/>
      <c r="V54" s="157"/>
      <c r="W54" s="157"/>
      <c r="X54" s="157"/>
      <c r="Y54" s="157"/>
      <c r="Z54" s="147"/>
      <c r="AA54" s="147"/>
      <c r="AB54" s="147"/>
      <c r="AC54" s="147"/>
      <c r="AD54" s="147"/>
      <c r="AE54" s="147"/>
      <c r="AF54" s="147"/>
      <c r="AG54" s="147" t="s">
        <v>180</v>
      </c>
      <c r="AH54" s="147">
        <v>2</v>
      </c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3" x14ac:dyDescent="0.2">
      <c r="A55" s="154"/>
      <c r="B55" s="155"/>
      <c r="C55" s="197" t="s">
        <v>238</v>
      </c>
      <c r="D55" s="190"/>
      <c r="E55" s="191">
        <v>4.7850000000000001</v>
      </c>
      <c r="F55" s="157"/>
      <c r="G55" s="157"/>
      <c r="H55" s="157"/>
      <c r="I55" s="157"/>
      <c r="J55" s="157"/>
      <c r="K55" s="157"/>
      <c r="L55" s="157"/>
      <c r="M55" s="157"/>
      <c r="N55" s="156"/>
      <c r="O55" s="156"/>
      <c r="P55" s="156"/>
      <c r="Q55" s="156"/>
      <c r="R55" s="157"/>
      <c r="S55" s="157"/>
      <c r="T55" s="157"/>
      <c r="U55" s="157"/>
      <c r="V55" s="157"/>
      <c r="W55" s="157"/>
      <c r="X55" s="157"/>
      <c r="Y55" s="157"/>
      <c r="Z55" s="147"/>
      <c r="AA55" s="147"/>
      <c r="AB55" s="147"/>
      <c r="AC55" s="147"/>
      <c r="AD55" s="147"/>
      <c r="AE55" s="147"/>
      <c r="AF55" s="147"/>
      <c r="AG55" s="147" t="s">
        <v>180</v>
      </c>
      <c r="AH55" s="147">
        <v>3</v>
      </c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3" x14ac:dyDescent="0.2">
      <c r="A56" s="154"/>
      <c r="B56" s="155"/>
      <c r="C56" s="195" t="s">
        <v>239</v>
      </c>
      <c r="D56" s="188"/>
      <c r="E56" s="189"/>
      <c r="F56" s="157"/>
      <c r="G56" s="157"/>
      <c r="H56" s="157"/>
      <c r="I56" s="157"/>
      <c r="J56" s="157"/>
      <c r="K56" s="157"/>
      <c r="L56" s="157"/>
      <c r="M56" s="157"/>
      <c r="N56" s="156"/>
      <c r="O56" s="156"/>
      <c r="P56" s="156"/>
      <c r="Q56" s="156"/>
      <c r="R56" s="157"/>
      <c r="S56" s="157"/>
      <c r="T56" s="157"/>
      <c r="U56" s="157"/>
      <c r="V56" s="157"/>
      <c r="W56" s="157"/>
      <c r="X56" s="157"/>
      <c r="Y56" s="157"/>
      <c r="Z56" s="147"/>
      <c r="AA56" s="147"/>
      <c r="AB56" s="147"/>
      <c r="AC56" s="147"/>
      <c r="AD56" s="147"/>
      <c r="AE56" s="147"/>
      <c r="AF56" s="147"/>
      <c r="AG56" s="147" t="s">
        <v>180</v>
      </c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3" x14ac:dyDescent="0.2">
      <c r="A57" s="154"/>
      <c r="B57" s="155"/>
      <c r="C57" s="194" t="s">
        <v>240</v>
      </c>
      <c r="D57" s="186"/>
      <c r="E57" s="187">
        <v>1.2058199999999999</v>
      </c>
      <c r="F57" s="157"/>
      <c r="G57" s="157"/>
      <c r="H57" s="157"/>
      <c r="I57" s="157"/>
      <c r="J57" s="157"/>
      <c r="K57" s="157"/>
      <c r="L57" s="157"/>
      <c r="M57" s="157"/>
      <c r="N57" s="156"/>
      <c r="O57" s="156"/>
      <c r="P57" s="156"/>
      <c r="Q57" s="156"/>
      <c r="R57" s="157"/>
      <c r="S57" s="157"/>
      <c r="T57" s="157"/>
      <c r="U57" s="157"/>
      <c r="V57" s="157"/>
      <c r="W57" s="157"/>
      <c r="X57" s="157"/>
      <c r="Y57" s="157"/>
      <c r="Z57" s="147"/>
      <c r="AA57" s="147"/>
      <c r="AB57" s="147"/>
      <c r="AC57" s="147"/>
      <c r="AD57" s="147"/>
      <c r="AE57" s="147"/>
      <c r="AF57" s="147"/>
      <c r="AG57" s="147" t="s">
        <v>180</v>
      </c>
      <c r="AH57" s="147">
        <v>0</v>
      </c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ht="22.5" outlineLevel="1" x14ac:dyDescent="0.2">
      <c r="A58" s="168">
        <v>19</v>
      </c>
      <c r="B58" s="169" t="s">
        <v>241</v>
      </c>
      <c r="C58" s="182" t="s">
        <v>242</v>
      </c>
      <c r="D58" s="170" t="s">
        <v>226</v>
      </c>
      <c r="E58" s="171">
        <v>0.61248000000000002</v>
      </c>
      <c r="F58" s="172"/>
      <c r="G58" s="173">
        <f>ROUND(E58*F58,2)</f>
        <v>0</v>
      </c>
      <c r="H58" s="158"/>
      <c r="I58" s="157">
        <f>ROUND(E58*H58,2)</f>
        <v>0</v>
      </c>
      <c r="J58" s="158"/>
      <c r="K58" s="157">
        <f>ROUND(E58*J58,2)</f>
        <v>0</v>
      </c>
      <c r="L58" s="157">
        <v>21</v>
      </c>
      <c r="M58" s="157">
        <f>G58*(1+L58/100)</f>
        <v>0</v>
      </c>
      <c r="N58" s="156">
        <v>1</v>
      </c>
      <c r="O58" s="156">
        <f>ROUND(E58*N58,2)</f>
        <v>0.61</v>
      </c>
      <c r="P58" s="156">
        <v>0</v>
      </c>
      <c r="Q58" s="156">
        <f>ROUND(E58*P58,2)</f>
        <v>0</v>
      </c>
      <c r="R58" s="157"/>
      <c r="S58" s="157" t="s">
        <v>178</v>
      </c>
      <c r="T58" s="157" t="s">
        <v>178</v>
      </c>
      <c r="U58" s="157">
        <v>0.40600000000000003</v>
      </c>
      <c r="V58" s="157">
        <f>ROUND(E58*U58,2)</f>
        <v>0.25</v>
      </c>
      <c r="W58" s="157"/>
      <c r="X58" s="157" t="s">
        <v>122</v>
      </c>
      <c r="Y58" s="157" t="s">
        <v>123</v>
      </c>
      <c r="Z58" s="147"/>
      <c r="AA58" s="147"/>
      <c r="AB58" s="147"/>
      <c r="AC58" s="147"/>
      <c r="AD58" s="147"/>
      <c r="AE58" s="147"/>
      <c r="AF58" s="147"/>
      <c r="AG58" s="147" t="s">
        <v>165</v>
      </c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outlineLevel="2" x14ac:dyDescent="0.2">
      <c r="A59" s="154"/>
      <c r="B59" s="155"/>
      <c r="C59" s="194" t="s">
        <v>243</v>
      </c>
      <c r="D59" s="186"/>
      <c r="E59" s="187">
        <v>0.61248000000000002</v>
      </c>
      <c r="F59" s="157"/>
      <c r="G59" s="157"/>
      <c r="H59" s="157"/>
      <c r="I59" s="157"/>
      <c r="J59" s="157"/>
      <c r="K59" s="157"/>
      <c r="L59" s="157"/>
      <c r="M59" s="157"/>
      <c r="N59" s="156"/>
      <c r="O59" s="156"/>
      <c r="P59" s="156"/>
      <c r="Q59" s="156"/>
      <c r="R59" s="157"/>
      <c r="S59" s="157"/>
      <c r="T59" s="157"/>
      <c r="U59" s="157"/>
      <c r="V59" s="157"/>
      <c r="W59" s="157"/>
      <c r="X59" s="157"/>
      <c r="Y59" s="157"/>
      <c r="Z59" s="147"/>
      <c r="AA59" s="147"/>
      <c r="AB59" s="147"/>
      <c r="AC59" s="147"/>
      <c r="AD59" s="147"/>
      <c r="AE59" s="147"/>
      <c r="AF59" s="147"/>
      <c r="AG59" s="147" t="s">
        <v>180</v>
      </c>
      <c r="AH59" s="147">
        <v>0</v>
      </c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1" x14ac:dyDescent="0.2">
      <c r="A60" s="168">
        <v>20</v>
      </c>
      <c r="B60" s="169" t="s">
        <v>244</v>
      </c>
      <c r="C60" s="182" t="s">
        <v>245</v>
      </c>
      <c r="D60" s="170" t="s">
        <v>148</v>
      </c>
      <c r="E60" s="171">
        <v>4.7850000000000001</v>
      </c>
      <c r="F60" s="172"/>
      <c r="G60" s="173">
        <f>ROUND(E60*F60,2)</f>
        <v>0</v>
      </c>
      <c r="H60" s="158"/>
      <c r="I60" s="157">
        <f>ROUND(E60*H60,2)</f>
        <v>0</v>
      </c>
      <c r="J60" s="158"/>
      <c r="K60" s="157">
        <f>ROUND(E60*J60,2)</f>
        <v>0</v>
      </c>
      <c r="L60" s="157">
        <v>21</v>
      </c>
      <c r="M60" s="157">
        <f>G60*(1+L60/100)</f>
        <v>0</v>
      </c>
      <c r="N60" s="156">
        <v>0.10255</v>
      </c>
      <c r="O60" s="156">
        <f>ROUND(E60*N60,2)</f>
        <v>0.49</v>
      </c>
      <c r="P60" s="156">
        <v>0</v>
      </c>
      <c r="Q60" s="156">
        <f>ROUND(E60*P60,2)</f>
        <v>0</v>
      </c>
      <c r="R60" s="157"/>
      <c r="S60" s="157" t="s">
        <v>178</v>
      </c>
      <c r="T60" s="157" t="s">
        <v>178</v>
      </c>
      <c r="U60" s="157">
        <v>0.111</v>
      </c>
      <c r="V60" s="157">
        <f>ROUND(E60*U60,2)</f>
        <v>0.53</v>
      </c>
      <c r="W60" s="157"/>
      <c r="X60" s="157" t="s">
        <v>122</v>
      </c>
      <c r="Y60" s="157" t="s">
        <v>123</v>
      </c>
      <c r="Z60" s="147"/>
      <c r="AA60" s="147"/>
      <c r="AB60" s="147"/>
      <c r="AC60" s="147"/>
      <c r="AD60" s="147"/>
      <c r="AE60" s="147"/>
      <c r="AF60" s="147"/>
      <c r="AG60" s="147" t="s">
        <v>165</v>
      </c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2" x14ac:dyDescent="0.2">
      <c r="A61" s="154"/>
      <c r="B61" s="155"/>
      <c r="C61" s="194" t="s">
        <v>246</v>
      </c>
      <c r="D61" s="186"/>
      <c r="E61" s="187">
        <v>4.7850000000000001</v>
      </c>
      <c r="F61" s="157"/>
      <c r="G61" s="157"/>
      <c r="H61" s="157"/>
      <c r="I61" s="157"/>
      <c r="J61" s="157"/>
      <c r="K61" s="157"/>
      <c r="L61" s="157"/>
      <c r="M61" s="157"/>
      <c r="N61" s="156"/>
      <c r="O61" s="156"/>
      <c r="P61" s="156"/>
      <c r="Q61" s="156"/>
      <c r="R61" s="157"/>
      <c r="S61" s="157"/>
      <c r="T61" s="157"/>
      <c r="U61" s="157"/>
      <c r="V61" s="157"/>
      <c r="W61" s="157"/>
      <c r="X61" s="157"/>
      <c r="Y61" s="157"/>
      <c r="Z61" s="147"/>
      <c r="AA61" s="147"/>
      <c r="AB61" s="147"/>
      <c r="AC61" s="147"/>
      <c r="AD61" s="147"/>
      <c r="AE61" s="147"/>
      <c r="AF61" s="147"/>
      <c r="AG61" s="147" t="s">
        <v>180</v>
      </c>
      <c r="AH61" s="147">
        <v>0</v>
      </c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1" x14ac:dyDescent="0.2">
      <c r="A62" s="168">
        <v>21</v>
      </c>
      <c r="B62" s="169" t="s">
        <v>247</v>
      </c>
      <c r="C62" s="182" t="s">
        <v>248</v>
      </c>
      <c r="D62" s="170" t="s">
        <v>148</v>
      </c>
      <c r="E62" s="171">
        <v>2.19</v>
      </c>
      <c r="F62" s="172"/>
      <c r="G62" s="173">
        <f>ROUND(E62*F62,2)</f>
        <v>0</v>
      </c>
      <c r="H62" s="158"/>
      <c r="I62" s="157">
        <f>ROUND(E62*H62,2)</f>
        <v>0</v>
      </c>
      <c r="J62" s="158"/>
      <c r="K62" s="157">
        <f>ROUND(E62*J62,2)</f>
        <v>0</v>
      </c>
      <c r="L62" s="157">
        <v>21</v>
      </c>
      <c r="M62" s="157">
        <f>G62*(1+L62/100)</f>
        <v>0</v>
      </c>
      <c r="N62" s="156">
        <v>7.3899999999999993E-2</v>
      </c>
      <c r="O62" s="156">
        <f>ROUND(E62*N62,2)</f>
        <v>0.16</v>
      </c>
      <c r="P62" s="156">
        <v>0</v>
      </c>
      <c r="Q62" s="156">
        <f>ROUND(E62*P62,2)</f>
        <v>0</v>
      </c>
      <c r="R62" s="157"/>
      <c r="S62" s="157" t="s">
        <v>178</v>
      </c>
      <c r="T62" s="157" t="s">
        <v>178</v>
      </c>
      <c r="U62" s="157">
        <v>0.45200000000000001</v>
      </c>
      <c r="V62" s="157">
        <f>ROUND(E62*U62,2)</f>
        <v>0.99</v>
      </c>
      <c r="W62" s="157"/>
      <c r="X62" s="157" t="s">
        <v>122</v>
      </c>
      <c r="Y62" s="157" t="s">
        <v>123</v>
      </c>
      <c r="Z62" s="147"/>
      <c r="AA62" s="147"/>
      <c r="AB62" s="147"/>
      <c r="AC62" s="147"/>
      <c r="AD62" s="147"/>
      <c r="AE62" s="147"/>
      <c r="AF62" s="147"/>
      <c r="AG62" s="147" t="s">
        <v>165</v>
      </c>
      <c r="AH62" s="147"/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2" x14ac:dyDescent="0.2">
      <c r="A63" s="154"/>
      <c r="B63" s="155"/>
      <c r="C63" s="194" t="s">
        <v>232</v>
      </c>
      <c r="D63" s="186"/>
      <c r="E63" s="187">
        <v>2.19</v>
      </c>
      <c r="F63" s="157"/>
      <c r="G63" s="157"/>
      <c r="H63" s="157"/>
      <c r="I63" s="157"/>
      <c r="J63" s="157"/>
      <c r="K63" s="157"/>
      <c r="L63" s="157"/>
      <c r="M63" s="157"/>
      <c r="N63" s="156"/>
      <c r="O63" s="156"/>
      <c r="P63" s="156"/>
      <c r="Q63" s="156"/>
      <c r="R63" s="157"/>
      <c r="S63" s="157"/>
      <c r="T63" s="157"/>
      <c r="U63" s="157"/>
      <c r="V63" s="157"/>
      <c r="W63" s="157"/>
      <c r="X63" s="157"/>
      <c r="Y63" s="157"/>
      <c r="Z63" s="147"/>
      <c r="AA63" s="147"/>
      <c r="AB63" s="147"/>
      <c r="AC63" s="147"/>
      <c r="AD63" s="147"/>
      <c r="AE63" s="147"/>
      <c r="AF63" s="147"/>
      <c r="AG63" s="147" t="s">
        <v>180</v>
      </c>
      <c r="AH63" s="147">
        <v>0</v>
      </c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1" x14ac:dyDescent="0.2">
      <c r="A64" s="168">
        <v>22</v>
      </c>
      <c r="B64" s="169" t="s">
        <v>249</v>
      </c>
      <c r="C64" s="182" t="s">
        <v>250</v>
      </c>
      <c r="D64" s="170" t="s">
        <v>119</v>
      </c>
      <c r="E64" s="171">
        <v>10.199999999999999</v>
      </c>
      <c r="F64" s="172"/>
      <c r="G64" s="173">
        <f>ROUND(E64*F64,2)</f>
        <v>0</v>
      </c>
      <c r="H64" s="158"/>
      <c r="I64" s="157">
        <f>ROUND(E64*H64,2)</f>
        <v>0</v>
      </c>
      <c r="J64" s="158"/>
      <c r="K64" s="157">
        <f>ROUND(E64*J64,2)</f>
        <v>0</v>
      </c>
      <c r="L64" s="157">
        <v>21</v>
      </c>
      <c r="M64" s="157">
        <f>G64*(1+L64/100)</f>
        <v>0</v>
      </c>
      <c r="N64" s="156">
        <v>2.2399999999999998E-3</v>
      </c>
      <c r="O64" s="156">
        <f>ROUND(E64*N64,2)</f>
        <v>0.02</v>
      </c>
      <c r="P64" s="156">
        <v>0</v>
      </c>
      <c r="Q64" s="156">
        <f>ROUND(E64*P64,2)</f>
        <v>0</v>
      </c>
      <c r="R64" s="157"/>
      <c r="S64" s="157" t="s">
        <v>178</v>
      </c>
      <c r="T64" s="157" t="s">
        <v>178</v>
      </c>
      <c r="U64" s="157">
        <v>0.129</v>
      </c>
      <c r="V64" s="157">
        <f>ROUND(E64*U64,2)</f>
        <v>1.32</v>
      </c>
      <c r="W64" s="157"/>
      <c r="X64" s="157" t="s">
        <v>122</v>
      </c>
      <c r="Y64" s="157" t="s">
        <v>123</v>
      </c>
      <c r="Z64" s="147"/>
      <c r="AA64" s="147"/>
      <c r="AB64" s="147"/>
      <c r="AC64" s="147"/>
      <c r="AD64" s="147"/>
      <c r="AE64" s="147"/>
      <c r="AF64" s="147"/>
      <c r="AG64" s="147" t="s">
        <v>165</v>
      </c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ht="22.5" outlineLevel="2" x14ac:dyDescent="0.2">
      <c r="A65" s="154"/>
      <c r="B65" s="155"/>
      <c r="C65" s="194" t="s">
        <v>251</v>
      </c>
      <c r="D65" s="186"/>
      <c r="E65" s="187">
        <v>10.199999999999999</v>
      </c>
      <c r="F65" s="157"/>
      <c r="G65" s="157"/>
      <c r="H65" s="157"/>
      <c r="I65" s="157"/>
      <c r="J65" s="157"/>
      <c r="K65" s="157"/>
      <c r="L65" s="157"/>
      <c r="M65" s="157"/>
      <c r="N65" s="156"/>
      <c r="O65" s="156"/>
      <c r="P65" s="156"/>
      <c r="Q65" s="156"/>
      <c r="R65" s="157"/>
      <c r="S65" s="157"/>
      <c r="T65" s="157"/>
      <c r="U65" s="157"/>
      <c r="V65" s="157"/>
      <c r="W65" s="157"/>
      <c r="X65" s="157"/>
      <c r="Y65" s="157"/>
      <c r="Z65" s="147"/>
      <c r="AA65" s="147"/>
      <c r="AB65" s="147"/>
      <c r="AC65" s="147"/>
      <c r="AD65" s="147"/>
      <c r="AE65" s="147"/>
      <c r="AF65" s="147"/>
      <c r="AG65" s="147" t="s">
        <v>180</v>
      </c>
      <c r="AH65" s="147">
        <v>0</v>
      </c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outlineLevel="1" x14ac:dyDescent="0.2">
      <c r="A66" s="168">
        <v>23</v>
      </c>
      <c r="B66" s="169" t="s">
        <v>252</v>
      </c>
      <c r="C66" s="182" t="s">
        <v>253</v>
      </c>
      <c r="D66" s="170" t="s">
        <v>148</v>
      </c>
      <c r="E66" s="171">
        <v>2.4089999999999998</v>
      </c>
      <c r="F66" s="172"/>
      <c r="G66" s="173">
        <f>ROUND(E66*F66,2)</f>
        <v>0</v>
      </c>
      <c r="H66" s="158"/>
      <c r="I66" s="157">
        <f>ROUND(E66*H66,2)</f>
        <v>0</v>
      </c>
      <c r="J66" s="158"/>
      <c r="K66" s="157">
        <f>ROUND(E66*J66,2)</f>
        <v>0</v>
      </c>
      <c r="L66" s="157">
        <v>21</v>
      </c>
      <c r="M66" s="157">
        <f>G66*(1+L66/100)</f>
        <v>0</v>
      </c>
      <c r="N66" s="156">
        <v>0.13100000000000001</v>
      </c>
      <c r="O66" s="156">
        <f>ROUND(E66*N66,2)</f>
        <v>0.32</v>
      </c>
      <c r="P66" s="156">
        <v>0</v>
      </c>
      <c r="Q66" s="156">
        <f>ROUND(E66*P66,2)</f>
        <v>0</v>
      </c>
      <c r="R66" s="157" t="s">
        <v>254</v>
      </c>
      <c r="S66" s="157" t="s">
        <v>178</v>
      </c>
      <c r="T66" s="157" t="s">
        <v>178</v>
      </c>
      <c r="U66" s="157">
        <v>0</v>
      </c>
      <c r="V66" s="157">
        <f>ROUND(E66*U66,2)</f>
        <v>0</v>
      </c>
      <c r="W66" s="157"/>
      <c r="X66" s="157" t="s">
        <v>158</v>
      </c>
      <c r="Y66" s="157" t="s">
        <v>123</v>
      </c>
      <c r="Z66" s="147"/>
      <c r="AA66" s="147"/>
      <c r="AB66" s="147"/>
      <c r="AC66" s="147"/>
      <c r="AD66" s="147"/>
      <c r="AE66" s="147"/>
      <c r="AF66" s="147"/>
      <c r="AG66" s="147" t="s">
        <v>255</v>
      </c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2" x14ac:dyDescent="0.2">
      <c r="A67" s="154"/>
      <c r="B67" s="155"/>
      <c r="C67" s="194" t="s">
        <v>256</v>
      </c>
      <c r="D67" s="186"/>
      <c r="E67" s="187">
        <v>2.19</v>
      </c>
      <c r="F67" s="157"/>
      <c r="G67" s="157"/>
      <c r="H67" s="157"/>
      <c r="I67" s="157"/>
      <c r="J67" s="157"/>
      <c r="K67" s="157"/>
      <c r="L67" s="157"/>
      <c r="M67" s="157"/>
      <c r="N67" s="156"/>
      <c r="O67" s="156"/>
      <c r="P67" s="156"/>
      <c r="Q67" s="156"/>
      <c r="R67" s="157"/>
      <c r="S67" s="157"/>
      <c r="T67" s="157"/>
      <c r="U67" s="157"/>
      <c r="V67" s="157"/>
      <c r="W67" s="157"/>
      <c r="X67" s="157"/>
      <c r="Y67" s="157"/>
      <c r="Z67" s="147"/>
      <c r="AA67" s="147"/>
      <c r="AB67" s="147"/>
      <c r="AC67" s="147"/>
      <c r="AD67" s="147"/>
      <c r="AE67" s="147"/>
      <c r="AF67" s="147"/>
      <c r="AG67" s="147" t="s">
        <v>180</v>
      </c>
      <c r="AH67" s="147">
        <v>0</v>
      </c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3" x14ac:dyDescent="0.2">
      <c r="A68" s="154"/>
      <c r="B68" s="155"/>
      <c r="C68" s="198" t="s">
        <v>257</v>
      </c>
      <c r="D68" s="192"/>
      <c r="E68" s="193">
        <v>0.219</v>
      </c>
      <c r="F68" s="157"/>
      <c r="G68" s="157"/>
      <c r="H68" s="157"/>
      <c r="I68" s="157"/>
      <c r="J68" s="157"/>
      <c r="K68" s="157"/>
      <c r="L68" s="157"/>
      <c r="M68" s="157"/>
      <c r="N68" s="156"/>
      <c r="O68" s="156"/>
      <c r="P68" s="156"/>
      <c r="Q68" s="156"/>
      <c r="R68" s="157"/>
      <c r="S68" s="157"/>
      <c r="T68" s="157"/>
      <c r="U68" s="157"/>
      <c r="V68" s="157"/>
      <c r="W68" s="157"/>
      <c r="X68" s="157"/>
      <c r="Y68" s="157"/>
      <c r="Z68" s="147"/>
      <c r="AA68" s="147"/>
      <c r="AB68" s="147"/>
      <c r="AC68" s="147"/>
      <c r="AD68" s="147"/>
      <c r="AE68" s="147"/>
      <c r="AF68" s="147"/>
      <c r="AG68" s="147" t="s">
        <v>180</v>
      </c>
      <c r="AH68" s="147">
        <v>4</v>
      </c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3" x14ac:dyDescent="0.2">
      <c r="A69" s="154"/>
      <c r="B69" s="155"/>
      <c r="C69" s="198" t="s">
        <v>258</v>
      </c>
      <c r="D69" s="192"/>
      <c r="E69" s="193"/>
      <c r="F69" s="157"/>
      <c r="G69" s="157"/>
      <c r="H69" s="157"/>
      <c r="I69" s="157"/>
      <c r="J69" s="157"/>
      <c r="K69" s="157"/>
      <c r="L69" s="157"/>
      <c r="M69" s="157"/>
      <c r="N69" s="156"/>
      <c r="O69" s="156"/>
      <c r="P69" s="156"/>
      <c r="Q69" s="156"/>
      <c r="R69" s="157"/>
      <c r="S69" s="157"/>
      <c r="T69" s="157"/>
      <c r="U69" s="157"/>
      <c r="V69" s="157"/>
      <c r="W69" s="157"/>
      <c r="X69" s="157"/>
      <c r="Y69" s="157"/>
      <c r="Z69" s="147"/>
      <c r="AA69" s="147"/>
      <c r="AB69" s="147"/>
      <c r="AC69" s="147"/>
      <c r="AD69" s="147"/>
      <c r="AE69" s="147"/>
      <c r="AF69" s="147"/>
      <c r="AG69" s="147" t="s">
        <v>180</v>
      </c>
      <c r="AH69" s="147">
        <v>4</v>
      </c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x14ac:dyDescent="0.2">
      <c r="A70" s="161" t="s">
        <v>115</v>
      </c>
      <c r="B70" s="162" t="s">
        <v>76</v>
      </c>
      <c r="C70" s="180" t="s">
        <v>77</v>
      </c>
      <c r="D70" s="163"/>
      <c r="E70" s="164"/>
      <c r="F70" s="165"/>
      <c r="G70" s="166">
        <f>SUMIF(AG71:AG108,"&lt;&gt;NOR",G71:G108)</f>
        <v>0</v>
      </c>
      <c r="H70" s="160"/>
      <c r="I70" s="160">
        <f>SUM(I71:I108)</f>
        <v>0</v>
      </c>
      <c r="J70" s="160"/>
      <c r="K70" s="160">
        <f>SUM(K71:K108)</f>
        <v>0</v>
      </c>
      <c r="L70" s="160"/>
      <c r="M70" s="160">
        <f>SUM(M71:M108)</f>
        <v>0</v>
      </c>
      <c r="N70" s="159"/>
      <c r="O70" s="159">
        <f>SUM(O71:O108)</f>
        <v>3.5999999999999996</v>
      </c>
      <c r="P70" s="159"/>
      <c r="Q70" s="159">
        <f>SUM(Q71:Q108)</f>
        <v>0</v>
      </c>
      <c r="R70" s="160"/>
      <c r="S70" s="160"/>
      <c r="T70" s="160"/>
      <c r="U70" s="160"/>
      <c r="V70" s="160">
        <f>SUM(V71:V108)</f>
        <v>14.430000000000001</v>
      </c>
      <c r="W70" s="160"/>
      <c r="X70" s="160"/>
      <c r="Y70" s="160"/>
      <c r="AG70" t="s">
        <v>116</v>
      </c>
    </row>
    <row r="71" spans="1:60" outlineLevel="1" x14ac:dyDescent="0.2">
      <c r="A71" s="168">
        <v>24</v>
      </c>
      <c r="B71" s="169" t="s">
        <v>259</v>
      </c>
      <c r="C71" s="182" t="s">
        <v>260</v>
      </c>
      <c r="D71" s="170" t="s">
        <v>212</v>
      </c>
      <c r="E71" s="171">
        <v>2</v>
      </c>
      <c r="F71" s="172"/>
      <c r="G71" s="173">
        <f>ROUND(E71*F71,2)</f>
        <v>0</v>
      </c>
      <c r="H71" s="158"/>
      <c r="I71" s="157">
        <f>ROUND(E71*H71,2)</f>
        <v>0</v>
      </c>
      <c r="J71" s="158"/>
      <c r="K71" s="157">
        <f>ROUND(E71*J71,2)</f>
        <v>0</v>
      </c>
      <c r="L71" s="157">
        <v>21</v>
      </c>
      <c r="M71" s="157">
        <f>G71*(1+L71/100)</f>
        <v>0</v>
      </c>
      <c r="N71" s="156">
        <v>0.25080000000000002</v>
      </c>
      <c r="O71" s="156">
        <f>ROUND(E71*N71,2)</f>
        <v>0.5</v>
      </c>
      <c r="P71" s="156">
        <v>0</v>
      </c>
      <c r="Q71" s="156">
        <f>ROUND(E71*P71,2)</f>
        <v>0</v>
      </c>
      <c r="R71" s="157"/>
      <c r="S71" s="157" t="s">
        <v>178</v>
      </c>
      <c r="T71" s="157" t="s">
        <v>178</v>
      </c>
      <c r="U71" s="157">
        <v>0.81799999999999995</v>
      </c>
      <c r="V71" s="157">
        <f>ROUND(E71*U71,2)</f>
        <v>1.64</v>
      </c>
      <c r="W71" s="157"/>
      <c r="X71" s="157" t="s">
        <v>122</v>
      </c>
      <c r="Y71" s="157" t="s">
        <v>123</v>
      </c>
      <c r="Z71" s="147"/>
      <c r="AA71" s="147"/>
      <c r="AB71" s="147"/>
      <c r="AC71" s="147"/>
      <c r="AD71" s="147"/>
      <c r="AE71" s="147"/>
      <c r="AF71" s="147"/>
      <c r="AG71" s="147" t="s">
        <v>165</v>
      </c>
      <c r="AH71" s="147"/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2" x14ac:dyDescent="0.2">
      <c r="A72" s="154"/>
      <c r="B72" s="155"/>
      <c r="C72" s="194" t="s">
        <v>261</v>
      </c>
      <c r="D72" s="186"/>
      <c r="E72" s="187">
        <v>1</v>
      </c>
      <c r="F72" s="157"/>
      <c r="G72" s="157"/>
      <c r="H72" s="157"/>
      <c r="I72" s="157"/>
      <c r="J72" s="157"/>
      <c r="K72" s="157"/>
      <c r="L72" s="157"/>
      <c r="M72" s="157"/>
      <c r="N72" s="156"/>
      <c r="O72" s="156"/>
      <c r="P72" s="156"/>
      <c r="Q72" s="156"/>
      <c r="R72" s="157"/>
      <c r="S72" s="157"/>
      <c r="T72" s="157"/>
      <c r="U72" s="157"/>
      <c r="V72" s="157"/>
      <c r="W72" s="157"/>
      <c r="X72" s="157"/>
      <c r="Y72" s="157"/>
      <c r="Z72" s="147"/>
      <c r="AA72" s="147"/>
      <c r="AB72" s="147"/>
      <c r="AC72" s="147"/>
      <c r="AD72" s="147"/>
      <c r="AE72" s="147"/>
      <c r="AF72" s="147"/>
      <c r="AG72" s="147" t="s">
        <v>180</v>
      </c>
      <c r="AH72" s="147">
        <v>0</v>
      </c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outlineLevel="3" x14ac:dyDescent="0.2">
      <c r="A73" s="154"/>
      <c r="B73" s="155"/>
      <c r="C73" s="194" t="s">
        <v>262</v>
      </c>
      <c r="D73" s="186"/>
      <c r="E73" s="187">
        <v>1</v>
      </c>
      <c r="F73" s="157"/>
      <c r="G73" s="157"/>
      <c r="H73" s="157"/>
      <c r="I73" s="157"/>
      <c r="J73" s="157"/>
      <c r="K73" s="157"/>
      <c r="L73" s="157"/>
      <c r="M73" s="157"/>
      <c r="N73" s="156"/>
      <c r="O73" s="156"/>
      <c r="P73" s="156"/>
      <c r="Q73" s="156"/>
      <c r="R73" s="157"/>
      <c r="S73" s="157"/>
      <c r="T73" s="157"/>
      <c r="U73" s="157"/>
      <c r="V73" s="157"/>
      <c r="W73" s="157"/>
      <c r="X73" s="157"/>
      <c r="Y73" s="157"/>
      <c r="Z73" s="147"/>
      <c r="AA73" s="147"/>
      <c r="AB73" s="147"/>
      <c r="AC73" s="147"/>
      <c r="AD73" s="147"/>
      <c r="AE73" s="147"/>
      <c r="AF73" s="147"/>
      <c r="AG73" s="147" t="s">
        <v>180</v>
      </c>
      <c r="AH73" s="147">
        <v>0</v>
      </c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ht="22.5" outlineLevel="1" x14ac:dyDescent="0.2">
      <c r="A74" s="168">
        <v>25</v>
      </c>
      <c r="B74" s="169" t="s">
        <v>263</v>
      </c>
      <c r="C74" s="182" t="s">
        <v>264</v>
      </c>
      <c r="D74" s="170" t="s">
        <v>212</v>
      </c>
      <c r="E74" s="171">
        <v>2</v>
      </c>
      <c r="F74" s="172"/>
      <c r="G74" s="173">
        <f>ROUND(E74*F74,2)</f>
        <v>0</v>
      </c>
      <c r="H74" s="158"/>
      <c r="I74" s="157">
        <f>ROUND(E74*H74,2)</f>
        <v>0</v>
      </c>
      <c r="J74" s="158"/>
      <c r="K74" s="157">
        <f>ROUND(E74*J74,2)</f>
        <v>0</v>
      </c>
      <c r="L74" s="157">
        <v>21</v>
      </c>
      <c r="M74" s="157">
        <f>G74*(1+L74/100)</f>
        <v>0</v>
      </c>
      <c r="N74" s="156">
        <v>0</v>
      </c>
      <c r="O74" s="156">
        <f>ROUND(E74*N74,2)</f>
        <v>0</v>
      </c>
      <c r="P74" s="156">
        <v>0</v>
      </c>
      <c r="Q74" s="156">
        <f>ROUND(E74*P74,2)</f>
        <v>0</v>
      </c>
      <c r="R74" s="157"/>
      <c r="S74" s="157" t="s">
        <v>178</v>
      </c>
      <c r="T74" s="157" t="s">
        <v>178</v>
      </c>
      <c r="U74" s="157">
        <v>0.2</v>
      </c>
      <c r="V74" s="157">
        <f>ROUND(E74*U74,2)</f>
        <v>0.4</v>
      </c>
      <c r="W74" s="157"/>
      <c r="X74" s="157" t="s">
        <v>122</v>
      </c>
      <c r="Y74" s="157" t="s">
        <v>123</v>
      </c>
      <c r="Z74" s="147"/>
      <c r="AA74" s="147"/>
      <c r="AB74" s="147"/>
      <c r="AC74" s="147"/>
      <c r="AD74" s="147"/>
      <c r="AE74" s="147"/>
      <c r="AF74" s="147"/>
      <c r="AG74" s="147" t="s">
        <v>165</v>
      </c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outlineLevel="2" x14ac:dyDescent="0.2">
      <c r="A75" s="154"/>
      <c r="B75" s="155"/>
      <c r="C75" s="194" t="s">
        <v>265</v>
      </c>
      <c r="D75" s="186"/>
      <c r="E75" s="187">
        <v>1</v>
      </c>
      <c r="F75" s="157"/>
      <c r="G75" s="157"/>
      <c r="H75" s="157"/>
      <c r="I75" s="157"/>
      <c r="J75" s="157"/>
      <c r="K75" s="157"/>
      <c r="L75" s="157"/>
      <c r="M75" s="157"/>
      <c r="N75" s="156"/>
      <c r="O75" s="156"/>
      <c r="P75" s="156"/>
      <c r="Q75" s="156"/>
      <c r="R75" s="157"/>
      <c r="S75" s="157"/>
      <c r="T75" s="157"/>
      <c r="U75" s="157"/>
      <c r="V75" s="157"/>
      <c r="W75" s="157"/>
      <c r="X75" s="157"/>
      <c r="Y75" s="157"/>
      <c r="Z75" s="147"/>
      <c r="AA75" s="147"/>
      <c r="AB75" s="147"/>
      <c r="AC75" s="147"/>
      <c r="AD75" s="147"/>
      <c r="AE75" s="147"/>
      <c r="AF75" s="147"/>
      <c r="AG75" s="147" t="s">
        <v>180</v>
      </c>
      <c r="AH75" s="147">
        <v>0</v>
      </c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outlineLevel="3" x14ac:dyDescent="0.2">
      <c r="A76" s="154"/>
      <c r="B76" s="155"/>
      <c r="C76" s="194" t="s">
        <v>266</v>
      </c>
      <c r="D76" s="186"/>
      <c r="E76" s="187">
        <v>1</v>
      </c>
      <c r="F76" s="157"/>
      <c r="G76" s="157"/>
      <c r="H76" s="157"/>
      <c r="I76" s="157"/>
      <c r="J76" s="157"/>
      <c r="K76" s="157"/>
      <c r="L76" s="157"/>
      <c r="M76" s="157"/>
      <c r="N76" s="156"/>
      <c r="O76" s="156"/>
      <c r="P76" s="156"/>
      <c r="Q76" s="156"/>
      <c r="R76" s="157"/>
      <c r="S76" s="157"/>
      <c r="T76" s="157"/>
      <c r="U76" s="157"/>
      <c r="V76" s="157"/>
      <c r="W76" s="157"/>
      <c r="X76" s="157"/>
      <c r="Y76" s="157"/>
      <c r="Z76" s="147"/>
      <c r="AA76" s="147"/>
      <c r="AB76" s="147"/>
      <c r="AC76" s="147"/>
      <c r="AD76" s="147"/>
      <c r="AE76" s="147"/>
      <c r="AF76" s="147"/>
      <c r="AG76" s="147" t="s">
        <v>180</v>
      </c>
      <c r="AH76" s="147">
        <v>0</v>
      </c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outlineLevel="1" x14ac:dyDescent="0.2">
      <c r="A77" s="168">
        <v>26</v>
      </c>
      <c r="B77" s="169" t="s">
        <v>267</v>
      </c>
      <c r="C77" s="182" t="s">
        <v>268</v>
      </c>
      <c r="D77" s="170" t="s">
        <v>119</v>
      </c>
      <c r="E77" s="171">
        <v>21.55</v>
      </c>
      <c r="F77" s="172"/>
      <c r="G77" s="173">
        <f>ROUND(E77*F77,2)</f>
        <v>0</v>
      </c>
      <c r="H77" s="158"/>
      <c r="I77" s="157">
        <f>ROUND(E77*H77,2)</f>
        <v>0</v>
      </c>
      <c r="J77" s="158"/>
      <c r="K77" s="157">
        <f>ROUND(E77*J77,2)</f>
        <v>0</v>
      </c>
      <c r="L77" s="157">
        <v>21</v>
      </c>
      <c r="M77" s="157">
        <f>G77*(1+L77/100)</f>
        <v>0</v>
      </c>
      <c r="N77" s="156">
        <v>9.0000000000000006E-5</v>
      </c>
      <c r="O77" s="156">
        <f>ROUND(E77*N77,2)</f>
        <v>0</v>
      </c>
      <c r="P77" s="156">
        <v>0</v>
      </c>
      <c r="Q77" s="156">
        <f>ROUND(E77*P77,2)</f>
        <v>0</v>
      </c>
      <c r="R77" s="157"/>
      <c r="S77" s="157" t="s">
        <v>178</v>
      </c>
      <c r="T77" s="157" t="s">
        <v>178</v>
      </c>
      <c r="U77" s="157">
        <v>2.1999999999999999E-2</v>
      </c>
      <c r="V77" s="157">
        <f>ROUND(E77*U77,2)</f>
        <v>0.47</v>
      </c>
      <c r="W77" s="157"/>
      <c r="X77" s="157" t="s">
        <v>122</v>
      </c>
      <c r="Y77" s="157" t="s">
        <v>123</v>
      </c>
      <c r="Z77" s="147"/>
      <c r="AA77" s="147"/>
      <c r="AB77" s="147"/>
      <c r="AC77" s="147"/>
      <c r="AD77" s="147"/>
      <c r="AE77" s="147"/>
      <c r="AF77" s="147"/>
      <c r="AG77" s="147" t="s">
        <v>165</v>
      </c>
      <c r="AH77" s="147"/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outlineLevel="2" x14ac:dyDescent="0.2">
      <c r="A78" s="154"/>
      <c r="B78" s="155"/>
      <c r="C78" s="194" t="s">
        <v>269</v>
      </c>
      <c r="D78" s="186"/>
      <c r="E78" s="187">
        <v>21.55</v>
      </c>
      <c r="F78" s="157"/>
      <c r="G78" s="157"/>
      <c r="H78" s="157"/>
      <c r="I78" s="157"/>
      <c r="J78" s="157"/>
      <c r="K78" s="157"/>
      <c r="L78" s="157"/>
      <c r="M78" s="157"/>
      <c r="N78" s="156"/>
      <c r="O78" s="156"/>
      <c r="P78" s="156"/>
      <c r="Q78" s="156"/>
      <c r="R78" s="157"/>
      <c r="S78" s="157"/>
      <c r="T78" s="157"/>
      <c r="U78" s="157"/>
      <c r="V78" s="157"/>
      <c r="W78" s="157"/>
      <c r="X78" s="157"/>
      <c r="Y78" s="157"/>
      <c r="Z78" s="147"/>
      <c r="AA78" s="147"/>
      <c r="AB78" s="147"/>
      <c r="AC78" s="147"/>
      <c r="AD78" s="147"/>
      <c r="AE78" s="147"/>
      <c r="AF78" s="147"/>
      <c r="AG78" s="147" t="s">
        <v>180</v>
      </c>
      <c r="AH78" s="147">
        <v>0</v>
      </c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ht="22.5" outlineLevel="1" x14ac:dyDescent="0.2">
      <c r="A79" s="168">
        <v>27</v>
      </c>
      <c r="B79" s="169" t="s">
        <v>270</v>
      </c>
      <c r="C79" s="182" t="s">
        <v>271</v>
      </c>
      <c r="D79" s="170" t="s">
        <v>148</v>
      </c>
      <c r="E79" s="171">
        <v>17.89</v>
      </c>
      <c r="F79" s="172"/>
      <c r="G79" s="173">
        <f>ROUND(E79*F79,2)</f>
        <v>0</v>
      </c>
      <c r="H79" s="158"/>
      <c r="I79" s="157">
        <f>ROUND(E79*H79,2)</f>
        <v>0</v>
      </c>
      <c r="J79" s="158"/>
      <c r="K79" s="157">
        <f>ROUND(E79*J79,2)</f>
        <v>0</v>
      </c>
      <c r="L79" s="157">
        <v>21</v>
      </c>
      <c r="M79" s="157">
        <f>G79*(1+L79/100)</f>
        <v>0</v>
      </c>
      <c r="N79" s="156">
        <v>7.6000000000000004E-4</v>
      </c>
      <c r="O79" s="156">
        <f>ROUND(E79*N79,2)</f>
        <v>0.01</v>
      </c>
      <c r="P79" s="156">
        <v>0</v>
      </c>
      <c r="Q79" s="156">
        <f>ROUND(E79*P79,2)</f>
        <v>0</v>
      </c>
      <c r="R79" s="157"/>
      <c r="S79" s="157" t="s">
        <v>178</v>
      </c>
      <c r="T79" s="157" t="s">
        <v>178</v>
      </c>
      <c r="U79" s="157">
        <v>0.311</v>
      </c>
      <c r="V79" s="157">
        <f>ROUND(E79*U79,2)</f>
        <v>5.56</v>
      </c>
      <c r="W79" s="157"/>
      <c r="X79" s="157" t="s">
        <v>122</v>
      </c>
      <c r="Y79" s="157" t="s">
        <v>123</v>
      </c>
      <c r="Z79" s="147"/>
      <c r="AA79" s="147"/>
      <c r="AB79" s="147"/>
      <c r="AC79" s="147"/>
      <c r="AD79" s="147"/>
      <c r="AE79" s="147"/>
      <c r="AF79" s="147"/>
      <c r="AG79" s="147" t="s">
        <v>165</v>
      </c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outlineLevel="2" x14ac:dyDescent="0.2">
      <c r="A80" s="154"/>
      <c r="B80" s="155"/>
      <c r="C80" s="194" t="s">
        <v>272</v>
      </c>
      <c r="D80" s="186"/>
      <c r="E80" s="187">
        <v>4</v>
      </c>
      <c r="F80" s="157"/>
      <c r="G80" s="157"/>
      <c r="H80" s="157"/>
      <c r="I80" s="157"/>
      <c r="J80" s="157"/>
      <c r="K80" s="157"/>
      <c r="L80" s="157"/>
      <c r="M80" s="157"/>
      <c r="N80" s="156"/>
      <c r="O80" s="156"/>
      <c r="P80" s="156"/>
      <c r="Q80" s="156"/>
      <c r="R80" s="157"/>
      <c r="S80" s="157"/>
      <c r="T80" s="157"/>
      <c r="U80" s="157"/>
      <c r="V80" s="157"/>
      <c r="W80" s="157"/>
      <c r="X80" s="157"/>
      <c r="Y80" s="157"/>
      <c r="Z80" s="147"/>
      <c r="AA80" s="147"/>
      <c r="AB80" s="147"/>
      <c r="AC80" s="147"/>
      <c r="AD80" s="147"/>
      <c r="AE80" s="147"/>
      <c r="AF80" s="147"/>
      <c r="AG80" s="147" t="s">
        <v>180</v>
      </c>
      <c r="AH80" s="147">
        <v>0</v>
      </c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3" x14ac:dyDescent="0.2">
      <c r="A81" s="154"/>
      <c r="B81" s="155"/>
      <c r="C81" s="194" t="s">
        <v>273</v>
      </c>
      <c r="D81" s="186"/>
      <c r="E81" s="187">
        <v>13.89</v>
      </c>
      <c r="F81" s="157"/>
      <c r="G81" s="157"/>
      <c r="H81" s="157"/>
      <c r="I81" s="157"/>
      <c r="J81" s="157"/>
      <c r="K81" s="157"/>
      <c r="L81" s="157"/>
      <c r="M81" s="157"/>
      <c r="N81" s="156"/>
      <c r="O81" s="156"/>
      <c r="P81" s="156"/>
      <c r="Q81" s="156"/>
      <c r="R81" s="157"/>
      <c r="S81" s="157"/>
      <c r="T81" s="157"/>
      <c r="U81" s="157"/>
      <c r="V81" s="157"/>
      <c r="W81" s="157"/>
      <c r="X81" s="157"/>
      <c r="Y81" s="157"/>
      <c r="Z81" s="147"/>
      <c r="AA81" s="147"/>
      <c r="AB81" s="147"/>
      <c r="AC81" s="147"/>
      <c r="AD81" s="147"/>
      <c r="AE81" s="147"/>
      <c r="AF81" s="147"/>
      <c r="AG81" s="147" t="s">
        <v>180</v>
      </c>
      <c r="AH81" s="147">
        <v>0</v>
      </c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1" x14ac:dyDescent="0.2">
      <c r="A82" s="168">
        <v>28</v>
      </c>
      <c r="B82" s="169" t="s">
        <v>274</v>
      </c>
      <c r="C82" s="182" t="s">
        <v>275</v>
      </c>
      <c r="D82" s="170" t="s">
        <v>119</v>
      </c>
      <c r="E82" s="171">
        <v>21.55</v>
      </c>
      <c r="F82" s="172"/>
      <c r="G82" s="173">
        <f>ROUND(E82*F82,2)</f>
        <v>0</v>
      </c>
      <c r="H82" s="158"/>
      <c r="I82" s="157">
        <f>ROUND(E82*H82,2)</f>
        <v>0</v>
      </c>
      <c r="J82" s="158"/>
      <c r="K82" s="157">
        <f>ROUND(E82*J82,2)</f>
        <v>0</v>
      </c>
      <c r="L82" s="157">
        <v>21</v>
      </c>
      <c r="M82" s="157">
        <f>G82*(1+L82/100)</f>
        <v>0</v>
      </c>
      <c r="N82" s="156">
        <v>0</v>
      </c>
      <c r="O82" s="156">
        <f>ROUND(E82*N82,2)</f>
        <v>0</v>
      </c>
      <c r="P82" s="156">
        <v>0</v>
      </c>
      <c r="Q82" s="156">
        <f>ROUND(E82*P82,2)</f>
        <v>0</v>
      </c>
      <c r="R82" s="157"/>
      <c r="S82" s="157" t="s">
        <v>178</v>
      </c>
      <c r="T82" s="157" t="s">
        <v>178</v>
      </c>
      <c r="U82" s="157">
        <v>1.2E-2</v>
      </c>
      <c r="V82" s="157">
        <f>ROUND(E82*U82,2)</f>
        <v>0.26</v>
      </c>
      <c r="W82" s="157"/>
      <c r="X82" s="157" t="s">
        <v>122</v>
      </c>
      <c r="Y82" s="157" t="s">
        <v>123</v>
      </c>
      <c r="Z82" s="147"/>
      <c r="AA82" s="147"/>
      <c r="AB82" s="147"/>
      <c r="AC82" s="147"/>
      <c r="AD82" s="147"/>
      <c r="AE82" s="147"/>
      <c r="AF82" s="147"/>
      <c r="AG82" s="147" t="s">
        <v>165</v>
      </c>
      <c r="AH82" s="147"/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outlineLevel="2" x14ac:dyDescent="0.2">
      <c r="A83" s="154"/>
      <c r="B83" s="155"/>
      <c r="C83" s="194" t="s">
        <v>269</v>
      </c>
      <c r="D83" s="186"/>
      <c r="E83" s="187">
        <v>21.55</v>
      </c>
      <c r="F83" s="157"/>
      <c r="G83" s="157"/>
      <c r="H83" s="157"/>
      <c r="I83" s="157"/>
      <c r="J83" s="157"/>
      <c r="K83" s="157"/>
      <c r="L83" s="157"/>
      <c r="M83" s="157"/>
      <c r="N83" s="156"/>
      <c r="O83" s="156"/>
      <c r="P83" s="156"/>
      <c r="Q83" s="156"/>
      <c r="R83" s="157"/>
      <c r="S83" s="157"/>
      <c r="T83" s="157"/>
      <c r="U83" s="157"/>
      <c r="V83" s="157"/>
      <c r="W83" s="157"/>
      <c r="X83" s="157"/>
      <c r="Y83" s="157"/>
      <c r="Z83" s="147"/>
      <c r="AA83" s="147"/>
      <c r="AB83" s="147"/>
      <c r="AC83" s="147"/>
      <c r="AD83" s="147"/>
      <c r="AE83" s="147"/>
      <c r="AF83" s="147"/>
      <c r="AG83" s="147" t="s">
        <v>180</v>
      </c>
      <c r="AH83" s="147">
        <v>0</v>
      </c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outlineLevel="1" x14ac:dyDescent="0.2">
      <c r="A84" s="168">
        <v>29</v>
      </c>
      <c r="B84" s="169" t="s">
        <v>276</v>
      </c>
      <c r="C84" s="182" t="s">
        <v>277</v>
      </c>
      <c r="D84" s="170" t="s">
        <v>148</v>
      </c>
      <c r="E84" s="171">
        <v>17.89</v>
      </c>
      <c r="F84" s="172"/>
      <c r="G84" s="173">
        <f>ROUND(E84*F84,2)</f>
        <v>0</v>
      </c>
      <c r="H84" s="158"/>
      <c r="I84" s="157">
        <f>ROUND(E84*H84,2)</f>
        <v>0</v>
      </c>
      <c r="J84" s="158"/>
      <c r="K84" s="157">
        <f>ROUND(E84*J84,2)</f>
        <v>0</v>
      </c>
      <c r="L84" s="157">
        <v>21</v>
      </c>
      <c r="M84" s="157">
        <f>G84*(1+L84/100)</f>
        <v>0</v>
      </c>
      <c r="N84" s="156">
        <v>0</v>
      </c>
      <c r="O84" s="156">
        <f>ROUND(E84*N84,2)</f>
        <v>0</v>
      </c>
      <c r="P84" s="156">
        <v>0</v>
      </c>
      <c r="Q84" s="156">
        <f>ROUND(E84*P84,2)</f>
        <v>0</v>
      </c>
      <c r="R84" s="157"/>
      <c r="S84" s="157" t="s">
        <v>178</v>
      </c>
      <c r="T84" s="157" t="s">
        <v>178</v>
      </c>
      <c r="U84" s="157">
        <v>0.125</v>
      </c>
      <c r="V84" s="157">
        <f>ROUND(E84*U84,2)</f>
        <v>2.2400000000000002</v>
      </c>
      <c r="W84" s="157"/>
      <c r="X84" s="157" t="s">
        <v>122</v>
      </c>
      <c r="Y84" s="157" t="s">
        <v>123</v>
      </c>
      <c r="Z84" s="147"/>
      <c r="AA84" s="147"/>
      <c r="AB84" s="147"/>
      <c r="AC84" s="147"/>
      <c r="AD84" s="147"/>
      <c r="AE84" s="147"/>
      <c r="AF84" s="147"/>
      <c r="AG84" s="147" t="s">
        <v>165</v>
      </c>
      <c r="AH84" s="147"/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outlineLevel="2" x14ac:dyDescent="0.2">
      <c r="A85" s="154"/>
      <c r="B85" s="155"/>
      <c r="C85" s="194" t="s">
        <v>272</v>
      </c>
      <c r="D85" s="186"/>
      <c r="E85" s="187">
        <v>4</v>
      </c>
      <c r="F85" s="157"/>
      <c r="G85" s="157"/>
      <c r="H85" s="157"/>
      <c r="I85" s="157"/>
      <c r="J85" s="157"/>
      <c r="K85" s="157"/>
      <c r="L85" s="157"/>
      <c r="M85" s="157"/>
      <c r="N85" s="156"/>
      <c r="O85" s="156"/>
      <c r="P85" s="156"/>
      <c r="Q85" s="156"/>
      <c r="R85" s="157"/>
      <c r="S85" s="157"/>
      <c r="T85" s="157"/>
      <c r="U85" s="157"/>
      <c r="V85" s="157"/>
      <c r="W85" s="157"/>
      <c r="X85" s="157"/>
      <c r="Y85" s="157"/>
      <c r="Z85" s="147"/>
      <c r="AA85" s="147"/>
      <c r="AB85" s="147"/>
      <c r="AC85" s="147"/>
      <c r="AD85" s="147"/>
      <c r="AE85" s="147"/>
      <c r="AF85" s="147"/>
      <c r="AG85" s="147" t="s">
        <v>180</v>
      </c>
      <c r="AH85" s="147">
        <v>0</v>
      </c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outlineLevel="3" x14ac:dyDescent="0.2">
      <c r="A86" s="154"/>
      <c r="B86" s="155"/>
      <c r="C86" s="194" t="s">
        <v>273</v>
      </c>
      <c r="D86" s="186"/>
      <c r="E86" s="187">
        <v>13.89</v>
      </c>
      <c r="F86" s="157"/>
      <c r="G86" s="157"/>
      <c r="H86" s="157"/>
      <c r="I86" s="157"/>
      <c r="J86" s="157"/>
      <c r="K86" s="157"/>
      <c r="L86" s="157"/>
      <c r="M86" s="157"/>
      <c r="N86" s="156"/>
      <c r="O86" s="156"/>
      <c r="P86" s="156"/>
      <c r="Q86" s="156"/>
      <c r="R86" s="157"/>
      <c r="S86" s="157"/>
      <c r="T86" s="157"/>
      <c r="U86" s="157"/>
      <c r="V86" s="157"/>
      <c r="W86" s="157"/>
      <c r="X86" s="157"/>
      <c r="Y86" s="157"/>
      <c r="Z86" s="147"/>
      <c r="AA86" s="147"/>
      <c r="AB86" s="147"/>
      <c r="AC86" s="147"/>
      <c r="AD86" s="147"/>
      <c r="AE86" s="147"/>
      <c r="AF86" s="147"/>
      <c r="AG86" s="147" t="s">
        <v>180</v>
      </c>
      <c r="AH86" s="147">
        <v>0</v>
      </c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outlineLevel="1" x14ac:dyDescent="0.2">
      <c r="A87" s="168">
        <v>30</v>
      </c>
      <c r="B87" s="169" t="s">
        <v>278</v>
      </c>
      <c r="C87" s="182" t="s">
        <v>279</v>
      </c>
      <c r="D87" s="170" t="s">
        <v>119</v>
      </c>
      <c r="E87" s="171">
        <v>7.65</v>
      </c>
      <c r="F87" s="172"/>
      <c r="G87" s="173">
        <f>ROUND(E87*F87,2)</f>
        <v>0</v>
      </c>
      <c r="H87" s="158"/>
      <c r="I87" s="157">
        <f>ROUND(E87*H87,2)</f>
        <v>0</v>
      </c>
      <c r="J87" s="158"/>
      <c r="K87" s="157">
        <f>ROUND(E87*J87,2)</f>
        <v>0</v>
      </c>
      <c r="L87" s="157">
        <v>21</v>
      </c>
      <c r="M87" s="157">
        <f>G87*(1+L87/100)</f>
        <v>0</v>
      </c>
      <c r="N87" s="156">
        <v>0.188</v>
      </c>
      <c r="O87" s="156">
        <f>ROUND(E87*N87,2)</f>
        <v>1.44</v>
      </c>
      <c r="P87" s="156">
        <v>0</v>
      </c>
      <c r="Q87" s="156">
        <f>ROUND(E87*P87,2)</f>
        <v>0</v>
      </c>
      <c r="R87" s="157"/>
      <c r="S87" s="157" t="s">
        <v>178</v>
      </c>
      <c r="T87" s="157" t="s">
        <v>178</v>
      </c>
      <c r="U87" s="157">
        <v>0.27200000000000002</v>
      </c>
      <c r="V87" s="157">
        <f>ROUND(E87*U87,2)</f>
        <v>2.08</v>
      </c>
      <c r="W87" s="157"/>
      <c r="X87" s="157" t="s">
        <v>122</v>
      </c>
      <c r="Y87" s="157" t="s">
        <v>123</v>
      </c>
      <c r="Z87" s="147"/>
      <c r="AA87" s="147"/>
      <c r="AB87" s="147"/>
      <c r="AC87" s="147"/>
      <c r="AD87" s="147"/>
      <c r="AE87" s="147"/>
      <c r="AF87" s="147"/>
      <c r="AG87" s="147" t="s">
        <v>165</v>
      </c>
      <c r="AH87" s="147"/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2" x14ac:dyDescent="0.2">
      <c r="A88" s="154"/>
      <c r="B88" s="155"/>
      <c r="C88" s="194" t="s">
        <v>280</v>
      </c>
      <c r="D88" s="186"/>
      <c r="E88" s="187">
        <v>7.65</v>
      </c>
      <c r="F88" s="157"/>
      <c r="G88" s="157"/>
      <c r="H88" s="157"/>
      <c r="I88" s="157"/>
      <c r="J88" s="157"/>
      <c r="K88" s="157"/>
      <c r="L88" s="157"/>
      <c r="M88" s="157"/>
      <c r="N88" s="156"/>
      <c r="O88" s="156"/>
      <c r="P88" s="156"/>
      <c r="Q88" s="156"/>
      <c r="R88" s="157"/>
      <c r="S88" s="157"/>
      <c r="T88" s="157"/>
      <c r="U88" s="157"/>
      <c r="V88" s="157"/>
      <c r="W88" s="157"/>
      <c r="X88" s="157"/>
      <c r="Y88" s="157"/>
      <c r="Z88" s="147"/>
      <c r="AA88" s="147"/>
      <c r="AB88" s="147"/>
      <c r="AC88" s="147"/>
      <c r="AD88" s="147"/>
      <c r="AE88" s="147"/>
      <c r="AF88" s="147"/>
      <c r="AG88" s="147" t="s">
        <v>180</v>
      </c>
      <c r="AH88" s="147">
        <v>0</v>
      </c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outlineLevel="1" x14ac:dyDescent="0.2">
      <c r="A89" s="168">
        <v>31</v>
      </c>
      <c r="B89" s="169" t="s">
        <v>281</v>
      </c>
      <c r="C89" s="182" t="s">
        <v>282</v>
      </c>
      <c r="D89" s="170" t="s">
        <v>153</v>
      </c>
      <c r="E89" s="171">
        <v>0.38250000000000001</v>
      </c>
      <c r="F89" s="172"/>
      <c r="G89" s="173">
        <f>ROUND(E89*F89,2)</f>
        <v>0</v>
      </c>
      <c r="H89" s="158"/>
      <c r="I89" s="157">
        <f>ROUND(E89*H89,2)</f>
        <v>0</v>
      </c>
      <c r="J89" s="158"/>
      <c r="K89" s="157">
        <f>ROUND(E89*J89,2)</f>
        <v>0</v>
      </c>
      <c r="L89" s="157">
        <v>21</v>
      </c>
      <c r="M89" s="157">
        <f>G89*(1+L89/100)</f>
        <v>0</v>
      </c>
      <c r="N89" s="156">
        <v>2.5249999999999999</v>
      </c>
      <c r="O89" s="156">
        <f>ROUND(E89*N89,2)</f>
        <v>0.97</v>
      </c>
      <c r="P89" s="156">
        <v>0</v>
      </c>
      <c r="Q89" s="156">
        <f>ROUND(E89*P89,2)</f>
        <v>0</v>
      </c>
      <c r="R89" s="157"/>
      <c r="S89" s="157" t="s">
        <v>178</v>
      </c>
      <c r="T89" s="157" t="s">
        <v>178</v>
      </c>
      <c r="U89" s="157">
        <v>1.4419999999999999</v>
      </c>
      <c r="V89" s="157">
        <f>ROUND(E89*U89,2)</f>
        <v>0.55000000000000004</v>
      </c>
      <c r="W89" s="157"/>
      <c r="X89" s="157" t="s">
        <v>122</v>
      </c>
      <c r="Y89" s="157" t="s">
        <v>123</v>
      </c>
      <c r="Z89" s="147"/>
      <c r="AA89" s="147"/>
      <c r="AB89" s="147"/>
      <c r="AC89" s="147"/>
      <c r="AD89" s="147"/>
      <c r="AE89" s="147"/>
      <c r="AF89" s="147"/>
      <c r="AG89" s="147" t="s">
        <v>165</v>
      </c>
      <c r="AH89" s="147"/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outlineLevel="2" x14ac:dyDescent="0.2">
      <c r="A90" s="154"/>
      <c r="B90" s="155"/>
      <c r="C90" s="194" t="s">
        <v>283</v>
      </c>
      <c r="D90" s="186"/>
      <c r="E90" s="187">
        <v>0.38250000000000001</v>
      </c>
      <c r="F90" s="157"/>
      <c r="G90" s="157"/>
      <c r="H90" s="157"/>
      <c r="I90" s="157"/>
      <c r="J90" s="157"/>
      <c r="K90" s="157"/>
      <c r="L90" s="157"/>
      <c r="M90" s="157"/>
      <c r="N90" s="156"/>
      <c r="O90" s="156"/>
      <c r="P90" s="156"/>
      <c r="Q90" s="156"/>
      <c r="R90" s="157"/>
      <c r="S90" s="157"/>
      <c r="T90" s="157"/>
      <c r="U90" s="157"/>
      <c r="V90" s="157"/>
      <c r="W90" s="157"/>
      <c r="X90" s="157"/>
      <c r="Y90" s="157"/>
      <c r="Z90" s="147"/>
      <c r="AA90" s="147"/>
      <c r="AB90" s="147"/>
      <c r="AC90" s="147"/>
      <c r="AD90" s="147"/>
      <c r="AE90" s="147"/>
      <c r="AF90" s="147"/>
      <c r="AG90" s="147" t="s">
        <v>180</v>
      </c>
      <c r="AH90" s="147">
        <v>0</v>
      </c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outlineLevel="1" x14ac:dyDescent="0.2">
      <c r="A91" s="168">
        <v>32</v>
      </c>
      <c r="B91" s="169" t="s">
        <v>284</v>
      </c>
      <c r="C91" s="182" t="s">
        <v>285</v>
      </c>
      <c r="D91" s="170" t="s">
        <v>119</v>
      </c>
      <c r="E91" s="171">
        <v>10.199999999999999</v>
      </c>
      <c r="F91" s="172"/>
      <c r="G91" s="173">
        <f>ROUND(E91*F91,2)</f>
        <v>0</v>
      </c>
      <c r="H91" s="158"/>
      <c r="I91" s="157">
        <f>ROUND(E91*H91,2)</f>
        <v>0</v>
      </c>
      <c r="J91" s="158"/>
      <c r="K91" s="157">
        <f>ROUND(E91*J91,2)</f>
        <v>0</v>
      </c>
      <c r="L91" s="157">
        <v>21</v>
      </c>
      <c r="M91" s="157">
        <f>G91*(1+L91/100)</f>
        <v>0</v>
      </c>
      <c r="N91" s="156">
        <v>1.0000000000000001E-5</v>
      </c>
      <c r="O91" s="156">
        <f>ROUND(E91*N91,2)</f>
        <v>0</v>
      </c>
      <c r="P91" s="156">
        <v>0</v>
      </c>
      <c r="Q91" s="156">
        <f>ROUND(E91*P91,2)</f>
        <v>0</v>
      </c>
      <c r="R91" s="157"/>
      <c r="S91" s="157" t="s">
        <v>178</v>
      </c>
      <c r="T91" s="157" t="s">
        <v>178</v>
      </c>
      <c r="U91" s="157">
        <v>6.6000000000000003E-2</v>
      </c>
      <c r="V91" s="157">
        <f>ROUND(E91*U91,2)</f>
        <v>0.67</v>
      </c>
      <c r="W91" s="157"/>
      <c r="X91" s="157" t="s">
        <v>122</v>
      </c>
      <c r="Y91" s="157" t="s">
        <v>123</v>
      </c>
      <c r="Z91" s="147"/>
      <c r="AA91" s="147"/>
      <c r="AB91" s="147"/>
      <c r="AC91" s="147"/>
      <c r="AD91" s="147"/>
      <c r="AE91" s="147"/>
      <c r="AF91" s="147"/>
      <c r="AG91" s="147" t="s">
        <v>165</v>
      </c>
      <c r="AH91" s="147"/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outlineLevel="2" x14ac:dyDescent="0.2">
      <c r="A92" s="154"/>
      <c r="B92" s="155"/>
      <c r="C92" s="194" t="s">
        <v>286</v>
      </c>
      <c r="D92" s="186"/>
      <c r="E92" s="187">
        <v>10.199999999999999</v>
      </c>
      <c r="F92" s="157"/>
      <c r="G92" s="157"/>
      <c r="H92" s="157"/>
      <c r="I92" s="157"/>
      <c r="J92" s="157"/>
      <c r="K92" s="157"/>
      <c r="L92" s="157"/>
      <c r="M92" s="157"/>
      <c r="N92" s="156"/>
      <c r="O92" s="156"/>
      <c r="P92" s="156"/>
      <c r="Q92" s="156"/>
      <c r="R92" s="157"/>
      <c r="S92" s="157"/>
      <c r="T92" s="157"/>
      <c r="U92" s="157"/>
      <c r="V92" s="157"/>
      <c r="W92" s="157"/>
      <c r="X92" s="157"/>
      <c r="Y92" s="157"/>
      <c r="Z92" s="147"/>
      <c r="AA92" s="147"/>
      <c r="AB92" s="147"/>
      <c r="AC92" s="147"/>
      <c r="AD92" s="147"/>
      <c r="AE92" s="147"/>
      <c r="AF92" s="147"/>
      <c r="AG92" s="147" t="s">
        <v>180</v>
      </c>
      <c r="AH92" s="147">
        <v>5</v>
      </c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outlineLevel="1" x14ac:dyDescent="0.2">
      <c r="A93" s="168">
        <v>33</v>
      </c>
      <c r="B93" s="169" t="s">
        <v>287</v>
      </c>
      <c r="C93" s="182" t="s">
        <v>288</v>
      </c>
      <c r="D93" s="170" t="s">
        <v>119</v>
      </c>
      <c r="E93" s="171">
        <v>10.199999999999999</v>
      </c>
      <c r="F93" s="172"/>
      <c r="G93" s="173">
        <f>ROUND(E93*F93,2)</f>
        <v>0</v>
      </c>
      <c r="H93" s="158"/>
      <c r="I93" s="157">
        <f>ROUND(E93*H93,2)</f>
        <v>0</v>
      </c>
      <c r="J93" s="158"/>
      <c r="K93" s="157">
        <f>ROUND(E93*J93,2)</f>
        <v>0</v>
      </c>
      <c r="L93" s="157">
        <v>21</v>
      </c>
      <c r="M93" s="157">
        <f>G93*(1+L93/100)</f>
        <v>0</v>
      </c>
      <c r="N93" s="156">
        <v>0</v>
      </c>
      <c r="O93" s="156">
        <f>ROUND(E93*N93,2)</f>
        <v>0</v>
      </c>
      <c r="P93" s="156">
        <v>0</v>
      </c>
      <c r="Q93" s="156">
        <f>ROUND(E93*P93,2)</f>
        <v>0</v>
      </c>
      <c r="R93" s="157"/>
      <c r="S93" s="157" t="s">
        <v>178</v>
      </c>
      <c r="T93" s="157" t="s">
        <v>178</v>
      </c>
      <c r="U93" s="157">
        <v>5.5E-2</v>
      </c>
      <c r="V93" s="157">
        <f>ROUND(E93*U93,2)</f>
        <v>0.56000000000000005</v>
      </c>
      <c r="W93" s="157"/>
      <c r="X93" s="157" t="s">
        <v>122</v>
      </c>
      <c r="Y93" s="157" t="s">
        <v>123</v>
      </c>
      <c r="Z93" s="147"/>
      <c r="AA93" s="147"/>
      <c r="AB93" s="147"/>
      <c r="AC93" s="147"/>
      <c r="AD93" s="147"/>
      <c r="AE93" s="147"/>
      <c r="AF93" s="147"/>
      <c r="AG93" s="147" t="s">
        <v>165</v>
      </c>
      <c r="AH93" s="147"/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outlineLevel="2" x14ac:dyDescent="0.2">
      <c r="A94" s="154"/>
      <c r="B94" s="155"/>
      <c r="C94" s="194" t="s">
        <v>289</v>
      </c>
      <c r="D94" s="186"/>
      <c r="E94" s="187">
        <v>10.199999999999999</v>
      </c>
      <c r="F94" s="157"/>
      <c r="G94" s="157"/>
      <c r="H94" s="157"/>
      <c r="I94" s="157"/>
      <c r="J94" s="157"/>
      <c r="K94" s="157"/>
      <c r="L94" s="157"/>
      <c r="M94" s="157"/>
      <c r="N94" s="156"/>
      <c r="O94" s="156"/>
      <c r="P94" s="156"/>
      <c r="Q94" s="156"/>
      <c r="R94" s="157"/>
      <c r="S94" s="157"/>
      <c r="T94" s="157"/>
      <c r="U94" s="157"/>
      <c r="V94" s="157"/>
      <c r="W94" s="157"/>
      <c r="X94" s="157"/>
      <c r="Y94" s="157"/>
      <c r="Z94" s="147"/>
      <c r="AA94" s="147"/>
      <c r="AB94" s="147"/>
      <c r="AC94" s="147"/>
      <c r="AD94" s="147"/>
      <c r="AE94" s="147"/>
      <c r="AF94" s="147"/>
      <c r="AG94" s="147" t="s">
        <v>180</v>
      </c>
      <c r="AH94" s="147">
        <v>5</v>
      </c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outlineLevel="1" x14ac:dyDescent="0.2">
      <c r="A95" s="174">
        <v>34</v>
      </c>
      <c r="B95" s="175" t="s">
        <v>290</v>
      </c>
      <c r="C95" s="181" t="s">
        <v>291</v>
      </c>
      <c r="D95" s="176" t="s">
        <v>135</v>
      </c>
      <c r="E95" s="177">
        <v>2</v>
      </c>
      <c r="F95" s="178"/>
      <c r="G95" s="179">
        <f>ROUND(E95*F95,2)</f>
        <v>0</v>
      </c>
      <c r="H95" s="158"/>
      <c r="I95" s="157">
        <f>ROUND(E95*H95,2)</f>
        <v>0</v>
      </c>
      <c r="J95" s="158"/>
      <c r="K95" s="157">
        <f>ROUND(E95*J95,2)</f>
        <v>0</v>
      </c>
      <c r="L95" s="157">
        <v>21</v>
      </c>
      <c r="M95" s="157">
        <f>G95*(1+L95/100)</f>
        <v>0</v>
      </c>
      <c r="N95" s="156">
        <v>0</v>
      </c>
      <c r="O95" s="156">
        <f>ROUND(E95*N95,2)</f>
        <v>0</v>
      </c>
      <c r="P95" s="156">
        <v>0</v>
      </c>
      <c r="Q95" s="156">
        <f>ROUND(E95*P95,2)</f>
        <v>0</v>
      </c>
      <c r="R95" s="157"/>
      <c r="S95" s="157" t="s">
        <v>120</v>
      </c>
      <c r="T95" s="157" t="s">
        <v>121</v>
      </c>
      <c r="U95" s="157">
        <v>0</v>
      </c>
      <c r="V95" s="157">
        <f>ROUND(E95*U95,2)</f>
        <v>0</v>
      </c>
      <c r="W95" s="157"/>
      <c r="X95" s="157" t="s">
        <v>122</v>
      </c>
      <c r="Y95" s="157" t="s">
        <v>123</v>
      </c>
      <c r="Z95" s="147"/>
      <c r="AA95" s="147"/>
      <c r="AB95" s="147"/>
      <c r="AC95" s="147"/>
      <c r="AD95" s="147"/>
      <c r="AE95" s="147"/>
      <c r="AF95" s="147"/>
      <c r="AG95" s="147" t="s">
        <v>165</v>
      </c>
      <c r="AH95" s="147"/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outlineLevel="1" x14ac:dyDescent="0.2">
      <c r="A96" s="174">
        <v>35</v>
      </c>
      <c r="B96" s="175" t="s">
        <v>292</v>
      </c>
      <c r="C96" s="181" t="s">
        <v>293</v>
      </c>
      <c r="D96" s="176" t="s">
        <v>212</v>
      </c>
      <c r="E96" s="177">
        <v>1</v>
      </c>
      <c r="F96" s="178"/>
      <c r="G96" s="179">
        <f>ROUND(E96*F96,2)</f>
        <v>0</v>
      </c>
      <c r="H96" s="158"/>
      <c r="I96" s="157">
        <f>ROUND(E96*H96,2)</f>
        <v>0</v>
      </c>
      <c r="J96" s="158"/>
      <c r="K96" s="157">
        <f>ROUND(E96*J96,2)</f>
        <v>0</v>
      </c>
      <c r="L96" s="157">
        <v>21</v>
      </c>
      <c r="M96" s="157">
        <f>G96*(1+L96/100)</f>
        <v>0</v>
      </c>
      <c r="N96" s="156">
        <v>5.1000000000000004E-3</v>
      </c>
      <c r="O96" s="156">
        <f>ROUND(E96*N96,2)</f>
        <v>0.01</v>
      </c>
      <c r="P96" s="156">
        <v>0</v>
      </c>
      <c r="Q96" s="156">
        <f>ROUND(E96*P96,2)</f>
        <v>0</v>
      </c>
      <c r="R96" s="157" t="s">
        <v>254</v>
      </c>
      <c r="S96" s="157" t="s">
        <v>178</v>
      </c>
      <c r="T96" s="157" t="s">
        <v>178</v>
      </c>
      <c r="U96" s="157">
        <v>0</v>
      </c>
      <c r="V96" s="157">
        <f>ROUND(E96*U96,2)</f>
        <v>0</v>
      </c>
      <c r="W96" s="157"/>
      <c r="X96" s="157" t="s">
        <v>158</v>
      </c>
      <c r="Y96" s="157" t="s">
        <v>123</v>
      </c>
      <c r="Z96" s="147"/>
      <c r="AA96" s="147"/>
      <c r="AB96" s="147"/>
      <c r="AC96" s="147"/>
      <c r="AD96" s="147"/>
      <c r="AE96" s="147"/>
      <c r="AF96" s="147"/>
      <c r="AG96" s="147" t="s">
        <v>255</v>
      </c>
      <c r="AH96" s="147"/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outlineLevel="1" x14ac:dyDescent="0.2">
      <c r="A97" s="174">
        <v>36</v>
      </c>
      <c r="B97" s="175" t="s">
        <v>294</v>
      </c>
      <c r="C97" s="181" t="s">
        <v>295</v>
      </c>
      <c r="D97" s="176" t="s">
        <v>212</v>
      </c>
      <c r="E97" s="177">
        <v>1</v>
      </c>
      <c r="F97" s="178"/>
      <c r="G97" s="179">
        <f>ROUND(E97*F97,2)</f>
        <v>0</v>
      </c>
      <c r="H97" s="158"/>
      <c r="I97" s="157">
        <f>ROUND(E97*H97,2)</f>
        <v>0</v>
      </c>
      <c r="J97" s="158"/>
      <c r="K97" s="157">
        <f>ROUND(E97*J97,2)</f>
        <v>0</v>
      </c>
      <c r="L97" s="157">
        <v>21</v>
      </c>
      <c r="M97" s="157">
        <f>G97*(1+L97/100)</f>
        <v>0</v>
      </c>
      <c r="N97" s="156">
        <v>3.0000000000000001E-3</v>
      </c>
      <c r="O97" s="156">
        <f>ROUND(E97*N97,2)</f>
        <v>0</v>
      </c>
      <c r="P97" s="156">
        <v>0</v>
      </c>
      <c r="Q97" s="156">
        <f>ROUND(E97*P97,2)</f>
        <v>0</v>
      </c>
      <c r="R97" s="157" t="s">
        <v>254</v>
      </c>
      <c r="S97" s="157" t="s">
        <v>178</v>
      </c>
      <c r="T97" s="157" t="s">
        <v>178</v>
      </c>
      <c r="U97" s="157">
        <v>0</v>
      </c>
      <c r="V97" s="157">
        <f>ROUND(E97*U97,2)</f>
        <v>0</v>
      </c>
      <c r="W97" s="157"/>
      <c r="X97" s="157" t="s">
        <v>158</v>
      </c>
      <c r="Y97" s="157" t="s">
        <v>123</v>
      </c>
      <c r="Z97" s="147"/>
      <c r="AA97" s="147"/>
      <c r="AB97" s="147"/>
      <c r="AC97" s="147"/>
      <c r="AD97" s="147"/>
      <c r="AE97" s="147"/>
      <c r="AF97" s="147"/>
      <c r="AG97" s="147" t="s">
        <v>255</v>
      </c>
      <c r="AH97" s="147"/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outlineLevel="1" x14ac:dyDescent="0.2">
      <c r="A98" s="174">
        <v>37</v>
      </c>
      <c r="B98" s="175" t="s">
        <v>296</v>
      </c>
      <c r="C98" s="181" t="s">
        <v>297</v>
      </c>
      <c r="D98" s="176" t="s">
        <v>212</v>
      </c>
      <c r="E98" s="177">
        <v>1</v>
      </c>
      <c r="F98" s="178"/>
      <c r="G98" s="179">
        <f>ROUND(E98*F98,2)</f>
        <v>0</v>
      </c>
      <c r="H98" s="158"/>
      <c r="I98" s="157">
        <f>ROUND(E98*H98,2)</f>
        <v>0</v>
      </c>
      <c r="J98" s="158"/>
      <c r="K98" s="157">
        <f>ROUND(E98*J98,2)</f>
        <v>0</v>
      </c>
      <c r="L98" s="157">
        <v>21</v>
      </c>
      <c r="M98" s="157">
        <f>G98*(1+L98/100)</f>
        <v>0</v>
      </c>
      <c r="N98" s="156">
        <v>0</v>
      </c>
      <c r="O98" s="156">
        <f>ROUND(E98*N98,2)</f>
        <v>0</v>
      </c>
      <c r="P98" s="156">
        <v>0</v>
      </c>
      <c r="Q98" s="156">
        <f>ROUND(E98*P98,2)</f>
        <v>0</v>
      </c>
      <c r="R98" s="157" t="s">
        <v>254</v>
      </c>
      <c r="S98" s="157" t="s">
        <v>178</v>
      </c>
      <c r="T98" s="157" t="s">
        <v>178</v>
      </c>
      <c r="U98" s="157">
        <v>0</v>
      </c>
      <c r="V98" s="157">
        <f>ROUND(E98*U98,2)</f>
        <v>0</v>
      </c>
      <c r="W98" s="157"/>
      <c r="X98" s="157" t="s">
        <v>158</v>
      </c>
      <c r="Y98" s="157" t="s">
        <v>123</v>
      </c>
      <c r="Z98" s="147"/>
      <c r="AA98" s="147"/>
      <c r="AB98" s="147"/>
      <c r="AC98" s="147"/>
      <c r="AD98" s="147"/>
      <c r="AE98" s="147"/>
      <c r="AF98" s="147"/>
      <c r="AG98" s="147" t="s">
        <v>255</v>
      </c>
      <c r="AH98" s="147"/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outlineLevel="1" x14ac:dyDescent="0.2">
      <c r="A99" s="168">
        <v>38</v>
      </c>
      <c r="B99" s="169" t="s">
        <v>298</v>
      </c>
      <c r="C99" s="182" t="s">
        <v>299</v>
      </c>
      <c r="D99" s="170" t="s">
        <v>212</v>
      </c>
      <c r="E99" s="171">
        <v>2</v>
      </c>
      <c r="F99" s="172"/>
      <c r="G99" s="173">
        <f>ROUND(E99*F99,2)</f>
        <v>0</v>
      </c>
      <c r="H99" s="158"/>
      <c r="I99" s="157">
        <f>ROUND(E99*H99,2)</f>
        <v>0</v>
      </c>
      <c r="J99" s="158"/>
      <c r="K99" s="157">
        <f>ROUND(E99*J99,2)</f>
        <v>0</v>
      </c>
      <c r="L99" s="157">
        <v>21</v>
      </c>
      <c r="M99" s="157">
        <f>G99*(1+L99/100)</f>
        <v>0</v>
      </c>
      <c r="N99" s="156">
        <v>0</v>
      </c>
      <c r="O99" s="156">
        <f>ROUND(E99*N99,2)</f>
        <v>0</v>
      </c>
      <c r="P99" s="156">
        <v>0</v>
      </c>
      <c r="Q99" s="156">
        <f>ROUND(E99*P99,2)</f>
        <v>0</v>
      </c>
      <c r="R99" s="157" t="s">
        <v>254</v>
      </c>
      <c r="S99" s="157" t="s">
        <v>178</v>
      </c>
      <c r="T99" s="157" t="s">
        <v>178</v>
      </c>
      <c r="U99" s="157">
        <v>0</v>
      </c>
      <c r="V99" s="157">
        <f>ROUND(E99*U99,2)</f>
        <v>0</v>
      </c>
      <c r="W99" s="157"/>
      <c r="X99" s="157" t="s">
        <v>158</v>
      </c>
      <c r="Y99" s="157" t="s">
        <v>123</v>
      </c>
      <c r="Z99" s="147"/>
      <c r="AA99" s="147"/>
      <c r="AB99" s="147"/>
      <c r="AC99" s="147"/>
      <c r="AD99" s="147"/>
      <c r="AE99" s="147"/>
      <c r="AF99" s="147"/>
      <c r="AG99" s="147" t="s">
        <v>255</v>
      </c>
      <c r="AH99" s="147"/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outlineLevel="2" x14ac:dyDescent="0.2">
      <c r="A100" s="154"/>
      <c r="B100" s="155"/>
      <c r="C100" s="194" t="s">
        <v>300</v>
      </c>
      <c r="D100" s="186"/>
      <c r="E100" s="187">
        <v>2</v>
      </c>
      <c r="F100" s="157"/>
      <c r="G100" s="157"/>
      <c r="H100" s="157"/>
      <c r="I100" s="157"/>
      <c r="J100" s="157"/>
      <c r="K100" s="157"/>
      <c r="L100" s="157"/>
      <c r="M100" s="157"/>
      <c r="N100" s="156"/>
      <c r="O100" s="156"/>
      <c r="P100" s="156"/>
      <c r="Q100" s="156"/>
      <c r="R100" s="157"/>
      <c r="S100" s="157"/>
      <c r="T100" s="157"/>
      <c r="U100" s="157"/>
      <c r="V100" s="157"/>
      <c r="W100" s="157"/>
      <c r="X100" s="157"/>
      <c r="Y100" s="157"/>
      <c r="Z100" s="147"/>
      <c r="AA100" s="147"/>
      <c r="AB100" s="147"/>
      <c r="AC100" s="147"/>
      <c r="AD100" s="147"/>
      <c r="AE100" s="147"/>
      <c r="AF100" s="147"/>
      <c r="AG100" s="147" t="s">
        <v>180</v>
      </c>
      <c r="AH100" s="147">
        <v>0</v>
      </c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outlineLevel="1" x14ac:dyDescent="0.2">
      <c r="A101" s="168">
        <v>39</v>
      </c>
      <c r="B101" s="169" t="s">
        <v>301</v>
      </c>
      <c r="C101" s="182" t="s">
        <v>302</v>
      </c>
      <c r="D101" s="170" t="s">
        <v>212</v>
      </c>
      <c r="E101" s="171">
        <v>3</v>
      </c>
      <c r="F101" s="172"/>
      <c r="G101" s="173">
        <f>ROUND(E101*F101,2)</f>
        <v>0</v>
      </c>
      <c r="H101" s="158"/>
      <c r="I101" s="157">
        <f>ROUND(E101*H101,2)</f>
        <v>0</v>
      </c>
      <c r="J101" s="158"/>
      <c r="K101" s="157">
        <f>ROUND(E101*J101,2)</f>
        <v>0</v>
      </c>
      <c r="L101" s="157">
        <v>21</v>
      </c>
      <c r="M101" s="157">
        <f>G101*(1+L101/100)</f>
        <v>0</v>
      </c>
      <c r="N101" s="156">
        <v>0</v>
      </c>
      <c r="O101" s="156">
        <f>ROUND(E101*N101,2)</f>
        <v>0</v>
      </c>
      <c r="P101" s="156">
        <v>0</v>
      </c>
      <c r="Q101" s="156">
        <f>ROUND(E101*P101,2)</f>
        <v>0</v>
      </c>
      <c r="R101" s="157" t="s">
        <v>254</v>
      </c>
      <c r="S101" s="157" t="s">
        <v>178</v>
      </c>
      <c r="T101" s="157" t="s">
        <v>178</v>
      </c>
      <c r="U101" s="157">
        <v>0</v>
      </c>
      <c r="V101" s="157">
        <f>ROUND(E101*U101,2)</f>
        <v>0</v>
      </c>
      <c r="W101" s="157"/>
      <c r="X101" s="157" t="s">
        <v>158</v>
      </c>
      <c r="Y101" s="157" t="s">
        <v>123</v>
      </c>
      <c r="Z101" s="147"/>
      <c r="AA101" s="147"/>
      <c r="AB101" s="147"/>
      <c r="AC101" s="147"/>
      <c r="AD101" s="147"/>
      <c r="AE101" s="147"/>
      <c r="AF101" s="147"/>
      <c r="AG101" s="147" t="s">
        <v>255</v>
      </c>
      <c r="AH101" s="147"/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outlineLevel="2" x14ac:dyDescent="0.2">
      <c r="A102" s="154"/>
      <c r="B102" s="155"/>
      <c r="C102" s="194" t="s">
        <v>303</v>
      </c>
      <c r="D102" s="186"/>
      <c r="E102" s="187">
        <v>2</v>
      </c>
      <c r="F102" s="157"/>
      <c r="G102" s="157"/>
      <c r="H102" s="157"/>
      <c r="I102" s="157"/>
      <c r="J102" s="157"/>
      <c r="K102" s="157"/>
      <c r="L102" s="157"/>
      <c r="M102" s="157"/>
      <c r="N102" s="156"/>
      <c r="O102" s="156"/>
      <c r="P102" s="156"/>
      <c r="Q102" s="156"/>
      <c r="R102" s="157"/>
      <c r="S102" s="157"/>
      <c r="T102" s="157"/>
      <c r="U102" s="157"/>
      <c r="V102" s="157"/>
      <c r="W102" s="157"/>
      <c r="X102" s="157"/>
      <c r="Y102" s="157"/>
      <c r="Z102" s="147"/>
      <c r="AA102" s="147"/>
      <c r="AB102" s="147"/>
      <c r="AC102" s="147"/>
      <c r="AD102" s="147"/>
      <c r="AE102" s="147"/>
      <c r="AF102" s="147"/>
      <c r="AG102" s="147" t="s">
        <v>180</v>
      </c>
      <c r="AH102" s="147">
        <v>0</v>
      </c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outlineLevel="3" x14ac:dyDescent="0.2">
      <c r="A103" s="154"/>
      <c r="B103" s="155"/>
      <c r="C103" s="194" t="s">
        <v>265</v>
      </c>
      <c r="D103" s="186"/>
      <c r="E103" s="187">
        <v>1</v>
      </c>
      <c r="F103" s="157"/>
      <c r="G103" s="157"/>
      <c r="H103" s="157"/>
      <c r="I103" s="157"/>
      <c r="J103" s="157"/>
      <c r="K103" s="157"/>
      <c r="L103" s="157"/>
      <c r="M103" s="157"/>
      <c r="N103" s="156"/>
      <c r="O103" s="156"/>
      <c r="P103" s="156"/>
      <c r="Q103" s="156"/>
      <c r="R103" s="157"/>
      <c r="S103" s="157"/>
      <c r="T103" s="157"/>
      <c r="U103" s="157"/>
      <c r="V103" s="157"/>
      <c r="W103" s="157"/>
      <c r="X103" s="157"/>
      <c r="Y103" s="157"/>
      <c r="Z103" s="147"/>
      <c r="AA103" s="147"/>
      <c r="AB103" s="147"/>
      <c r="AC103" s="147"/>
      <c r="AD103" s="147"/>
      <c r="AE103" s="147"/>
      <c r="AF103" s="147"/>
      <c r="AG103" s="147" t="s">
        <v>180</v>
      </c>
      <c r="AH103" s="147">
        <v>0</v>
      </c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outlineLevel="1" x14ac:dyDescent="0.2">
      <c r="A104" s="174">
        <v>40</v>
      </c>
      <c r="B104" s="175" t="s">
        <v>304</v>
      </c>
      <c r="C104" s="181" t="s">
        <v>305</v>
      </c>
      <c r="D104" s="176" t="s">
        <v>212</v>
      </c>
      <c r="E104" s="177">
        <v>1</v>
      </c>
      <c r="F104" s="178"/>
      <c r="G104" s="179">
        <f>ROUND(E104*F104,2)</f>
        <v>0</v>
      </c>
      <c r="H104" s="158"/>
      <c r="I104" s="157">
        <f>ROUND(E104*H104,2)</f>
        <v>0</v>
      </c>
      <c r="J104" s="158"/>
      <c r="K104" s="157">
        <f>ROUND(E104*J104,2)</f>
        <v>0</v>
      </c>
      <c r="L104" s="157">
        <v>21</v>
      </c>
      <c r="M104" s="157">
        <f>G104*(1+L104/100)</f>
        <v>0</v>
      </c>
      <c r="N104" s="156">
        <v>0</v>
      </c>
      <c r="O104" s="156">
        <f>ROUND(E104*N104,2)</f>
        <v>0</v>
      </c>
      <c r="P104" s="156">
        <v>0</v>
      </c>
      <c r="Q104" s="156">
        <f>ROUND(E104*P104,2)</f>
        <v>0</v>
      </c>
      <c r="R104" s="157" t="s">
        <v>254</v>
      </c>
      <c r="S104" s="157" t="s">
        <v>178</v>
      </c>
      <c r="T104" s="157" t="s">
        <v>178</v>
      </c>
      <c r="U104" s="157">
        <v>0</v>
      </c>
      <c r="V104" s="157">
        <f>ROUND(E104*U104,2)</f>
        <v>0</v>
      </c>
      <c r="W104" s="157"/>
      <c r="X104" s="157" t="s">
        <v>158</v>
      </c>
      <c r="Y104" s="157" t="s">
        <v>123</v>
      </c>
      <c r="Z104" s="147"/>
      <c r="AA104" s="147"/>
      <c r="AB104" s="147"/>
      <c r="AC104" s="147"/>
      <c r="AD104" s="147"/>
      <c r="AE104" s="147"/>
      <c r="AF104" s="147"/>
      <c r="AG104" s="147" t="s">
        <v>255</v>
      </c>
      <c r="AH104" s="147"/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outlineLevel="1" x14ac:dyDescent="0.2">
      <c r="A105" s="168">
        <v>41</v>
      </c>
      <c r="B105" s="169" t="s">
        <v>306</v>
      </c>
      <c r="C105" s="182" t="s">
        <v>307</v>
      </c>
      <c r="D105" s="170" t="s">
        <v>212</v>
      </c>
      <c r="E105" s="171">
        <v>8.4149999999999991</v>
      </c>
      <c r="F105" s="172"/>
      <c r="G105" s="173">
        <f>ROUND(E105*F105,2)</f>
        <v>0</v>
      </c>
      <c r="H105" s="158"/>
      <c r="I105" s="157">
        <f>ROUND(E105*H105,2)</f>
        <v>0</v>
      </c>
      <c r="J105" s="158"/>
      <c r="K105" s="157">
        <f>ROUND(E105*J105,2)</f>
        <v>0</v>
      </c>
      <c r="L105" s="157">
        <v>21</v>
      </c>
      <c r="M105" s="157">
        <f>G105*(1+L105/100)</f>
        <v>0</v>
      </c>
      <c r="N105" s="156">
        <v>0.08</v>
      </c>
      <c r="O105" s="156">
        <f>ROUND(E105*N105,2)</f>
        <v>0.67</v>
      </c>
      <c r="P105" s="156">
        <v>0</v>
      </c>
      <c r="Q105" s="156">
        <f>ROUND(E105*P105,2)</f>
        <v>0</v>
      </c>
      <c r="R105" s="157" t="s">
        <v>254</v>
      </c>
      <c r="S105" s="157" t="s">
        <v>178</v>
      </c>
      <c r="T105" s="157" t="s">
        <v>178</v>
      </c>
      <c r="U105" s="157">
        <v>0</v>
      </c>
      <c r="V105" s="157">
        <f>ROUND(E105*U105,2)</f>
        <v>0</v>
      </c>
      <c r="W105" s="157"/>
      <c r="X105" s="157" t="s">
        <v>158</v>
      </c>
      <c r="Y105" s="157" t="s">
        <v>123</v>
      </c>
      <c r="Z105" s="147"/>
      <c r="AA105" s="147"/>
      <c r="AB105" s="147"/>
      <c r="AC105" s="147"/>
      <c r="AD105" s="147"/>
      <c r="AE105" s="147"/>
      <c r="AF105" s="147"/>
      <c r="AG105" s="147" t="s">
        <v>255</v>
      </c>
      <c r="AH105" s="147"/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 outlineLevel="2" x14ac:dyDescent="0.2">
      <c r="A106" s="154"/>
      <c r="B106" s="155"/>
      <c r="C106" s="194" t="s">
        <v>308</v>
      </c>
      <c r="D106" s="186"/>
      <c r="E106" s="187">
        <v>7.65</v>
      </c>
      <c r="F106" s="157"/>
      <c r="G106" s="157"/>
      <c r="H106" s="157"/>
      <c r="I106" s="157"/>
      <c r="J106" s="157"/>
      <c r="K106" s="157"/>
      <c r="L106" s="157"/>
      <c r="M106" s="157"/>
      <c r="N106" s="156"/>
      <c r="O106" s="156"/>
      <c r="P106" s="156"/>
      <c r="Q106" s="156"/>
      <c r="R106" s="157"/>
      <c r="S106" s="157"/>
      <c r="T106" s="157"/>
      <c r="U106" s="157"/>
      <c r="V106" s="157"/>
      <c r="W106" s="157"/>
      <c r="X106" s="157"/>
      <c r="Y106" s="157"/>
      <c r="Z106" s="147"/>
      <c r="AA106" s="147"/>
      <c r="AB106" s="147"/>
      <c r="AC106" s="147"/>
      <c r="AD106" s="147"/>
      <c r="AE106" s="147"/>
      <c r="AF106" s="147"/>
      <c r="AG106" s="147" t="s">
        <v>180</v>
      </c>
      <c r="AH106" s="147">
        <v>0</v>
      </c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outlineLevel="3" x14ac:dyDescent="0.2">
      <c r="A107" s="154"/>
      <c r="B107" s="155"/>
      <c r="C107" s="198" t="s">
        <v>257</v>
      </c>
      <c r="D107" s="192"/>
      <c r="E107" s="193">
        <v>0.76500000000000001</v>
      </c>
      <c r="F107" s="157"/>
      <c r="G107" s="157"/>
      <c r="H107" s="157"/>
      <c r="I107" s="157"/>
      <c r="J107" s="157"/>
      <c r="K107" s="157"/>
      <c r="L107" s="157"/>
      <c r="M107" s="157"/>
      <c r="N107" s="156"/>
      <c r="O107" s="156"/>
      <c r="P107" s="156"/>
      <c r="Q107" s="156"/>
      <c r="R107" s="157"/>
      <c r="S107" s="157"/>
      <c r="T107" s="157"/>
      <c r="U107" s="157"/>
      <c r="V107" s="157"/>
      <c r="W107" s="157"/>
      <c r="X107" s="157"/>
      <c r="Y107" s="157"/>
      <c r="Z107" s="147"/>
      <c r="AA107" s="147"/>
      <c r="AB107" s="147"/>
      <c r="AC107" s="147"/>
      <c r="AD107" s="147"/>
      <c r="AE107" s="147"/>
      <c r="AF107" s="147"/>
      <c r="AG107" s="147" t="s">
        <v>180</v>
      </c>
      <c r="AH107" s="147">
        <v>4</v>
      </c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  <c r="BH107" s="147"/>
    </row>
    <row r="108" spans="1:60" outlineLevel="3" x14ac:dyDescent="0.2">
      <c r="A108" s="154"/>
      <c r="B108" s="155"/>
      <c r="C108" s="198" t="s">
        <v>258</v>
      </c>
      <c r="D108" s="192"/>
      <c r="E108" s="193"/>
      <c r="F108" s="157"/>
      <c r="G108" s="157"/>
      <c r="H108" s="157"/>
      <c r="I108" s="157"/>
      <c r="J108" s="157"/>
      <c r="K108" s="157"/>
      <c r="L108" s="157"/>
      <c r="M108" s="157"/>
      <c r="N108" s="156"/>
      <c r="O108" s="156"/>
      <c r="P108" s="156"/>
      <c r="Q108" s="156"/>
      <c r="R108" s="157"/>
      <c r="S108" s="157"/>
      <c r="T108" s="157"/>
      <c r="U108" s="157"/>
      <c r="V108" s="157"/>
      <c r="W108" s="157"/>
      <c r="X108" s="157"/>
      <c r="Y108" s="157"/>
      <c r="Z108" s="147"/>
      <c r="AA108" s="147"/>
      <c r="AB108" s="147"/>
      <c r="AC108" s="147"/>
      <c r="AD108" s="147"/>
      <c r="AE108" s="147"/>
      <c r="AF108" s="147"/>
      <c r="AG108" s="147" t="s">
        <v>180</v>
      </c>
      <c r="AH108" s="147">
        <v>4</v>
      </c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x14ac:dyDescent="0.2">
      <c r="A109" s="161" t="s">
        <v>115</v>
      </c>
      <c r="B109" s="162" t="s">
        <v>78</v>
      </c>
      <c r="C109" s="180" t="s">
        <v>79</v>
      </c>
      <c r="D109" s="163"/>
      <c r="E109" s="164"/>
      <c r="F109" s="165"/>
      <c r="G109" s="166">
        <f>SUMIF(AG110:AG110,"&lt;&gt;NOR",G110:G110)</f>
        <v>0</v>
      </c>
      <c r="H109" s="160"/>
      <c r="I109" s="160">
        <f>SUM(I110:I110)</f>
        <v>0</v>
      </c>
      <c r="J109" s="160"/>
      <c r="K109" s="160">
        <f>SUM(K110:K110)</f>
        <v>0</v>
      </c>
      <c r="L109" s="160"/>
      <c r="M109" s="160">
        <f>SUM(M110:M110)</f>
        <v>0</v>
      </c>
      <c r="N109" s="159"/>
      <c r="O109" s="159">
        <f>SUM(O110:O110)</f>
        <v>0</v>
      </c>
      <c r="P109" s="159"/>
      <c r="Q109" s="159">
        <f>SUM(Q110:Q110)</f>
        <v>0.08</v>
      </c>
      <c r="R109" s="160"/>
      <c r="S109" s="160"/>
      <c r="T109" s="160"/>
      <c r="U109" s="160"/>
      <c r="V109" s="160">
        <f>SUM(V110:V110)</f>
        <v>0.59</v>
      </c>
      <c r="W109" s="160"/>
      <c r="X109" s="160"/>
      <c r="Y109" s="160"/>
      <c r="AG109" t="s">
        <v>116</v>
      </c>
    </row>
    <row r="110" spans="1:60" outlineLevel="1" x14ac:dyDescent="0.2">
      <c r="A110" s="174">
        <v>42</v>
      </c>
      <c r="B110" s="175" t="s">
        <v>309</v>
      </c>
      <c r="C110" s="181" t="s">
        <v>310</v>
      </c>
      <c r="D110" s="176" t="s">
        <v>212</v>
      </c>
      <c r="E110" s="177">
        <v>1</v>
      </c>
      <c r="F110" s="178"/>
      <c r="G110" s="179">
        <f>ROUND(E110*F110,2)</f>
        <v>0</v>
      </c>
      <c r="H110" s="158"/>
      <c r="I110" s="157">
        <f>ROUND(E110*H110,2)</f>
        <v>0</v>
      </c>
      <c r="J110" s="158"/>
      <c r="K110" s="157">
        <f>ROUND(E110*J110,2)</f>
        <v>0</v>
      </c>
      <c r="L110" s="157">
        <v>21</v>
      </c>
      <c r="M110" s="157">
        <f>G110*(1+L110/100)</f>
        <v>0</v>
      </c>
      <c r="N110" s="156">
        <v>0</v>
      </c>
      <c r="O110" s="156">
        <f>ROUND(E110*N110,2)</f>
        <v>0</v>
      </c>
      <c r="P110" s="156">
        <v>8.2000000000000003E-2</v>
      </c>
      <c r="Q110" s="156">
        <f>ROUND(E110*P110,2)</f>
        <v>0.08</v>
      </c>
      <c r="R110" s="157"/>
      <c r="S110" s="157" t="s">
        <v>178</v>
      </c>
      <c r="T110" s="157" t="s">
        <v>178</v>
      </c>
      <c r="U110" s="157">
        <v>0.58799999999999997</v>
      </c>
      <c r="V110" s="157">
        <f>ROUND(E110*U110,2)</f>
        <v>0.59</v>
      </c>
      <c r="W110" s="157"/>
      <c r="X110" s="157" t="s">
        <v>122</v>
      </c>
      <c r="Y110" s="157" t="s">
        <v>123</v>
      </c>
      <c r="Z110" s="147"/>
      <c r="AA110" s="147"/>
      <c r="AB110" s="147"/>
      <c r="AC110" s="147"/>
      <c r="AD110" s="147"/>
      <c r="AE110" s="147"/>
      <c r="AF110" s="147"/>
      <c r="AG110" s="147" t="s">
        <v>165</v>
      </c>
      <c r="AH110" s="147"/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  <c r="BH110" s="147"/>
    </row>
    <row r="111" spans="1:60" x14ac:dyDescent="0.2">
      <c r="A111" s="161" t="s">
        <v>115</v>
      </c>
      <c r="B111" s="162" t="s">
        <v>80</v>
      </c>
      <c r="C111" s="180" t="s">
        <v>81</v>
      </c>
      <c r="D111" s="163"/>
      <c r="E111" s="164"/>
      <c r="F111" s="165"/>
      <c r="G111" s="166">
        <f>SUMIF(AG112:AG112,"&lt;&gt;NOR",G112:G112)</f>
        <v>0</v>
      </c>
      <c r="H111" s="160"/>
      <c r="I111" s="160">
        <f>SUM(I112:I112)</f>
        <v>0</v>
      </c>
      <c r="J111" s="160"/>
      <c r="K111" s="160">
        <f>SUM(K112:K112)</f>
        <v>0</v>
      </c>
      <c r="L111" s="160"/>
      <c r="M111" s="160">
        <f>SUM(M112:M112)</f>
        <v>0</v>
      </c>
      <c r="N111" s="159"/>
      <c r="O111" s="159">
        <f>SUM(O112:O112)</f>
        <v>0</v>
      </c>
      <c r="P111" s="159"/>
      <c r="Q111" s="159">
        <f>SUM(Q112:Q112)</f>
        <v>0</v>
      </c>
      <c r="R111" s="160"/>
      <c r="S111" s="160"/>
      <c r="T111" s="160"/>
      <c r="U111" s="160"/>
      <c r="V111" s="160">
        <f>SUM(V112:V112)</f>
        <v>4.3</v>
      </c>
      <c r="W111" s="160"/>
      <c r="X111" s="160"/>
      <c r="Y111" s="160"/>
      <c r="AG111" t="s">
        <v>116</v>
      </c>
    </row>
    <row r="112" spans="1:60" outlineLevel="1" x14ac:dyDescent="0.2">
      <c r="A112" s="174">
        <v>43</v>
      </c>
      <c r="B112" s="175" t="s">
        <v>311</v>
      </c>
      <c r="C112" s="181" t="s">
        <v>312</v>
      </c>
      <c r="D112" s="176" t="s">
        <v>226</v>
      </c>
      <c r="E112" s="177">
        <v>11.032830000000001</v>
      </c>
      <c r="F112" s="178"/>
      <c r="G112" s="179">
        <f>ROUND(E112*F112,2)</f>
        <v>0</v>
      </c>
      <c r="H112" s="158"/>
      <c r="I112" s="157">
        <f>ROUND(E112*H112,2)</f>
        <v>0</v>
      </c>
      <c r="J112" s="158"/>
      <c r="K112" s="157">
        <f>ROUND(E112*J112,2)</f>
        <v>0</v>
      </c>
      <c r="L112" s="157">
        <v>21</v>
      </c>
      <c r="M112" s="157">
        <f>G112*(1+L112/100)</f>
        <v>0</v>
      </c>
      <c r="N112" s="156">
        <v>0</v>
      </c>
      <c r="O112" s="156">
        <f>ROUND(E112*N112,2)</f>
        <v>0</v>
      </c>
      <c r="P112" s="156">
        <v>0</v>
      </c>
      <c r="Q112" s="156">
        <f>ROUND(E112*P112,2)</f>
        <v>0</v>
      </c>
      <c r="R112" s="157"/>
      <c r="S112" s="157" t="s">
        <v>178</v>
      </c>
      <c r="T112" s="157" t="s">
        <v>178</v>
      </c>
      <c r="U112" s="157">
        <v>0.39</v>
      </c>
      <c r="V112" s="157">
        <f>ROUND(E112*U112,2)</f>
        <v>4.3</v>
      </c>
      <c r="W112" s="157"/>
      <c r="X112" s="157" t="s">
        <v>313</v>
      </c>
      <c r="Y112" s="157" t="s">
        <v>123</v>
      </c>
      <c r="Z112" s="147"/>
      <c r="AA112" s="147"/>
      <c r="AB112" s="147"/>
      <c r="AC112" s="147"/>
      <c r="AD112" s="147"/>
      <c r="AE112" s="147"/>
      <c r="AF112" s="147"/>
      <c r="AG112" s="147" t="s">
        <v>314</v>
      </c>
      <c r="AH112" s="147"/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  <c r="BH112" s="147"/>
    </row>
    <row r="113" spans="1:60" x14ac:dyDescent="0.2">
      <c r="A113" s="161" t="s">
        <v>115</v>
      </c>
      <c r="B113" s="162" t="s">
        <v>84</v>
      </c>
      <c r="C113" s="180" t="s">
        <v>85</v>
      </c>
      <c r="D113" s="163"/>
      <c r="E113" s="164"/>
      <c r="F113" s="165"/>
      <c r="G113" s="166">
        <f>SUMIF(AG114:AG118,"&lt;&gt;NOR",G114:G118)</f>
        <v>0</v>
      </c>
      <c r="H113" s="160"/>
      <c r="I113" s="160">
        <f>SUM(I114:I118)</f>
        <v>0</v>
      </c>
      <c r="J113" s="160"/>
      <c r="K113" s="160">
        <f>SUM(K114:K118)</f>
        <v>0</v>
      </c>
      <c r="L113" s="160"/>
      <c r="M113" s="160">
        <f>SUM(M114:M118)</f>
        <v>0</v>
      </c>
      <c r="N113" s="159"/>
      <c r="O113" s="159">
        <f>SUM(O114:O118)</f>
        <v>0</v>
      </c>
      <c r="P113" s="159"/>
      <c r="Q113" s="159">
        <f>SUM(Q114:Q118)</f>
        <v>0</v>
      </c>
      <c r="R113" s="160"/>
      <c r="S113" s="160"/>
      <c r="T113" s="160"/>
      <c r="U113" s="160"/>
      <c r="V113" s="160">
        <f>SUM(V114:V118)</f>
        <v>1.68</v>
      </c>
      <c r="W113" s="160"/>
      <c r="X113" s="160"/>
      <c r="Y113" s="160"/>
      <c r="AG113" t="s">
        <v>116</v>
      </c>
    </row>
    <row r="114" spans="1:60" outlineLevel="1" x14ac:dyDescent="0.2">
      <c r="A114" s="174">
        <v>44</v>
      </c>
      <c r="B114" s="175" t="s">
        <v>315</v>
      </c>
      <c r="C114" s="181" t="s">
        <v>316</v>
      </c>
      <c r="D114" s="176" t="s">
        <v>226</v>
      </c>
      <c r="E114" s="177">
        <v>2.8067000000000002</v>
      </c>
      <c r="F114" s="178"/>
      <c r="G114" s="179">
        <f>ROUND(E114*F114,2)</f>
        <v>0</v>
      </c>
      <c r="H114" s="158"/>
      <c r="I114" s="157">
        <f>ROUND(E114*H114,2)</f>
        <v>0</v>
      </c>
      <c r="J114" s="158"/>
      <c r="K114" s="157">
        <f>ROUND(E114*J114,2)</f>
        <v>0</v>
      </c>
      <c r="L114" s="157">
        <v>21</v>
      </c>
      <c r="M114" s="157">
        <f>G114*(1+L114/100)</f>
        <v>0</v>
      </c>
      <c r="N114" s="156">
        <v>0</v>
      </c>
      <c r="O114" s="156">
        <f>ROUND(E114*N114,2)</f>
        <v>0</v>
      </c>
      <c r="P114" s="156">
        <v>0</v>
      </c>
      <c r="Q114" s="156">
        <f>ROUND(E114*P114,2)</f>
        <v>0</v>
      </c>
      <c r="R114" s="157"/>
      <c r="S114" s="157" t="s">
        <v>178</v>
      </c>
      <c r="T114" s="157" t="s">
        <v>178</v>
      </c>
      <c r="U114" s="157">
        <v>9.9000000000000005E-2</v>
      </c>
      <c r="V114" s="157">
        <f>ROUND(E114*U114,2)</f>
        <v>0.28000000000000003</v>
      </c>
      <c r="W114" s="157"/>
      <c r="X114" s="157" t="s">
        <v>317</v>
      </c>
      <c r="Y114" s="157" t="s">
        <v>123</v>
      </c>
      <c r="Z114" s="147"/>
      <c r="AA114" s="147"/>
      <c r="AB114" s="147"/>
      <c r="AC114" s="147"/>
      <c r="AD114" s="147"/>
      <c r="AE114" s="147"/>
      <c r="AF114" s="147"/>
      <c r="AG114" s="147" t="s">
        <v>318</v>
      </c>
      <c r="AH114" s="147"/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  <c r="BH114" s="147"/>
    </row>
    <row r="115" spans="1:60" outlineLevel="1" x14ac:dyDescent="0.2">
      <c r="A115" s="174">
        <v>45</v>
      </c>
      <c r="B115" s="175" t="s">
        <v>319</v>
      </c>
      <c r="C115" s="181" t="s">
        <v>320</v>
      </c>
      <c r="D115" s="176" t="s">
        <v>226</v>
      </c>
      <c r="E115" s="177">
        <v>2.8067000000000002</v>
      </c>
      <c r="F115" s="178"/>
      <c r="G115" s="179">
        <f>ROUND(E115*F115,2)</f>
        <v>0</v>
      </c>
      <c r="H115" s="158"/>
      <c r="I115" s="157">
        <f>ROUND(E115*H115,2)</f>
        <v>0</v>
      </c>
      <c r="J115" s="158"/>
      <c r="K115" s="157">
        <f>ROUND(E115*J115,2)</f>
        <v>0</v>
      </c>
      <c r="L115" s="157">
        <v>21</v>
      </c>
      <c r="M115" s="157">
        <f>G115*(1+L115/100)</f>
        <v>0</v>
      </c>
      <c r="N115" s="156">
        <v>0</v>
      </c>
      <c r="O115" s="156">
        <f>ROUND(E115*N115,2)</f>
        <v>0</v>
      </c>
      <c r="P115" s="156">
        <v>0</v>
      </c>
      <c r="Q115" s="156">
        <f>ROUND(E115*P115,2)</f>
        <v>0</v>
      </c>
      <c r="R115" s="157"/>
      <c r="S115" s="157" t="s">
        <v>178</v>
      </c>
      <c r="T115" s="157" t="s">
        <v>178</v>
      </c>
      <c r="U115" s="157">
        <v>0.49</v>
      </c>
      <c r="V115" s="157">
        <f>ROUND(E115*U115,2)</f>
        <v>1.38</v>
      </c>
      <c r="W115" s="157"/>
      <c r="X115" s="157" t="s">
        <v>317</v>
      </c>
      <c r="Y115" s="157" t="s">
        <v>123</v>
      </c>
      <c r="Z115" s="147"/>
      <c r="AA115" s="147"/>
      <c r="AB115" s="147"/>
      <c r="AC115" s="147"/>
      <c r="AD115" s="147"/>
      <c r="AE115" s="147"/>
      <c r="AF115" s="147"/>
      <c r="AG115" s="147" t="s">
        <v>318</v>
      </c>
      <c r="AH115" s="147"/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  <c r="BH115" s="147"/>
    </row>
    <row r="116" spans="1:60" outlineLevel="1" x14ac:dyDescent="0.2">
      <c r="A116" s="174">
        <v>46</v>
      </c>
      <c r="B116" s="175" t="s">
        <v>321</v>
      </c>
      <c r="C116" s="181" t="s">
        <v>322</v>
      </c>
      <c r="D116" s="176" t="s">
        <v>226</v>
      </c>
      <c r="E116" s="177">
        <v>53.327300000000001</v>
      </c>
      <c r="F116" s="178"/>
      <c r="G116" s="179">
        <f>ROUND(E116*F116,2)</f>
        <v>0</v>
      </c>
      <c r="H116" s="158"/>
      <c r="I116" s="157">
        <f>ROUND(E116*H116,2)</f>
        <v>0</v>
      </c>
      <c r="J116" s="158"/>
      <c r="K116" s="157">
        <f>ROUND(E116*J116,2)</f>
        <v>0</v>
      </c>
      <c r="L116" s="157">
        <v>21</v>
      </c>
      <c r="M116" s="157">
        <f>G116*(1+L116/100)</f>
        <v>0</v>
      </c>
      <c r="N116" s="156">
        <v>0</v>
      </c>
      <c r="O116" s="156">
        <f>ROUND(E116*N116,2)</f>
        <v>0</v>
      </c>
      <c r="P116" s="156">
        <v>0</v>
      </c>
      <c r="Q116" s="156">
        <f>ROUND(E116*P116,2)</f>
        <v>0</v>
      </c>
      <c r="R116" s="157"/>
      <c r="S116" s="157" t="s">
        <v>178</v>
      </c>
      <c r="T116" s="157" t="s">
        <v>178</v>
      </c>
      <c r="U116" s="157">
        <v>0</v>
      </c>
      <c r="V116" s="157">
        <f>ROUND(E116*U116,2)</f>
        <v>0</v>
      </c>
      <c r="W116" s="157"/>
      <c r="X116" s="157" t="s">
        <v>317</v>
      </c>
      <c r="Y116" s="157" t="s">
        <v>123</v>
      </c>
      <c r="Z116" s="147"/>
      <c r="AA116" s="147"/>
      <c r="AB116" s="147"/>
      <c r="AC116" s="147"/>
      <c r="AD116" s="147"/>
      <c r="AE116" s="147"/>
      <c r="AF116" s="147"/>
      <c r="AG116" s="147" t="s">
        <v>318</v>
      </c>
      <c r="AH116" s="147"/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  <c r="BH116" s="147"/>
    </row>
    <row r="117" spans="1:60" outlineLevel="1" x14ac:dyDescent="0.2">
      <c r="A117" s="174">
        <v>47</v>
      </c>
      <c r="B117" s="175" t="s">
        <v>323</v>
      </c>
      <c r="C117" s="181" t="s">
        <v>324</v>
      </c>
      <c r="D117" s="176" t="s">
        <v>226</v>
      </c>
      <c r="E117" s="177">
        <v>2.8067000000000002</v>
      </c>
      <c r="F117" s="178"/>
      <c r="G117" s="179">
        <f>ROUND(E117*F117,2)</f>
        <v>0</v>
      </c>
      <c r="H117" s="158"/>
      <c r="I117" s="157">
        <f>ROUND(E117*H117,2)</f>
        <v>0</v>
      </c>
      <c r="J117" s="158"/>
      <c r="K117" s="157">
        <f>ROUND(E117*J117,2)</f>
        <v>0</v>
      </c>
      <c r="L117" s="157">
        <v>21</v>
      </c>
      <c r="M117" s="157">
        <f>G117*(1+L117/100)</f>
        <v>0</v>
      </c>
      <c r="N117" s="156">
        <v>0</v>
      </c>
      <c r="O117" s="156">
        <f>ROUND(E117*N117,2)</f>
        <v>0</v>
      </c>
      <c r="P117" s="156">
        <v>0</v>
      </c>
      <c r="Q117" s="156">
        <f>ROUND(E117*P117,2)</f>
        <v>0</v>
      </c>
      <c r="R117" s="157"/>
      <c r="S117" s="157" t="s">
        <v>178</v>
      </c>
      <c r="T117" s="157" t="s">
        <v>178</v>
      </c>
      <c r="U117" s="157">
        <v>0</v>
      </c>
      <c r="V117" s="157">
        <f>ROUND(E117*U117,2)</f>
        <v>0</v>
      </c>
      <c r="W117" s="157"/>
      <c r="X117" s="157" t="s">
        <v>317</v>
      </c>
      <c r="Y117" s="157" t="s">
        <v>123</v>
      </c>
      <c r="Z117" s="147"/>
      <c r="AA117" s="147"/>
      <c r="AB117" s="147"/>
      <c r="AC117" s="147"/>
      <c r="AD117" s="147"/>
      <c r="AE117" s="147"/>
      <c r="AF117" s="147"/>
      <c r="AG117" s="147" t="s">
        <v>318</v>
      </c>
      <c r="AH117" s="147"/>
      <c r="AI117" s="147"/>
      <c r="AJ117" s="147"/>
      <c r="AK117" s="147"/>
      <c r="AL117" s="147"/>
      <c r="AM117" s="147"/>
      <c r="AN117" s="147"/>
      <c r="AO117" s="147"/>
      <c r="AP117" s="147"/>
      <c r="AQ117" s="147"/>
      <c r="AR117" s="147"/>
      <c r="AS117" s="147"/>
      <c r="AT117" s="147"/>
      <c r="AU117" s="147"/>
      <c r="AV117" s="147"/>
      <c r="AW117" s="147"/>
      <c r="AX117" s="147"/>
      <c r="AY117" s="147"/>
      <c r="AZ117" s="147"/>
      <c r="BA117" s="147"/>
      <c r="BB117" s="147"/>
      <c r="BC117" s="147"/>
      <c r="BD117" s="147"/>
      <c r="BE117" s="147"/>
      <c r="BF117" s="147"/>
      <c r="BG117" s="147"/>
      <c r="BH117" s="147"/>
    </row>
    <row r="118" spans="1:60" outlineLevel="1" x14ac:dyDescent="0.2">
      <c r="A118" s="168">
        <v>48</v>
      </c>
      <c r="B118" s="169" t="s">
        <v>325</v>
      </c>
      <c r="C118" s="182" t="s">
        <v>326</v>
      </c>
      <c r="D118" s="170" t="s">
        <v>226</v>
      </c>
      <c r="E118" s="171">
        <v>2.8067000000000002</v>
      </c>
      <c r="F118" s="172"/>
      <c r="G118" s="173">
        <f>ROUND(E118*F118,2)</f>
        <v>0</v>
      </c>
      <c r="H118" s="158"/>
      <c r="I118" s="157">
        <f>ROUND(E118*H118,2)</f>
        <v>0</v>
      </c>
      <c r="J118" s="158"/>
      <c r="K118" s="157">
        <f>ROUND(E118*J118,2)</f>
        <v>0</v>
      </c>
      <c r="L118" s="157">
        <v>21</v>
      </c>
      <c r="M118" s="157">
        <f>G118*(1+L118/100)</f>
        <v>0</v>
      </c>
      <c r="N118" s="156">
        <v>0</v>
      </c>
      <c r="O118" s="156">
        <f>ROUND(E118*N118,2)</f>
        <v>0</v>
      </c>
      <c r="P118" s="156">
        <v>0</v>
      </c>
      <c r="Q118" s="156">
        <f>ROUND(E118*P118,2)</f>
        <v>0</v>
      </c>
      <c r="R118" s="157"/>
      <c r="S118" s="157" t="s">
        <v>178</v>
      </c>
      <c r="T118" s="157" t="s">
        <v>178</v>
      </c>
      <c r="U118" s="157">
        <v>6.0000000000000001E-3</v>
      </c>
      <c r="V118" s="157">
        <f>ROUND(E118*U118,2)</f>
        <v>0.02</v>
      </c>
      <c r="W118" s="157"/>
      <c r="X118" s="157" t="s">
        <v>317</v>
      </c>
      <c r="Y118" s="157" t="s">
        <v>123</v>
      </c>
      <c r="Z118" s="147"/>
      <c r="AA118" s="147"/>
      <c r="AB118" s="147"/>
      <c r="AC118" s="147"/>
      <c r="AD118" s="147"/>
      <c r="AE118" s="147"/>
      <c r="AF118" s="147"/>
      <c r="AG118" s="147" t="s">
        <v>318</v>
      </c>
      <c r="AH118" s="147"/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  <c r="BH118" s="147"/>
    </row>
    <row r="119" spans="1:60" x14ac:dyDescent="0.2">
      <c r="A119" s="3"/>
      <c r="B119" s="4"/>
      <c r="C119" s="183"/>
      <c r="D119" s="6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AE119">
        <v>15</v>
      </c>
      <c r="AF119">
        <v>21</v>
      </c>
      <c r="AG119" t="s">
        <v>101</v>
      </c>
    </row>
    <row r="120" spans="1:60" x14ac:dyDescent="0.2">
      <c r="A120" s="150"/>
      <c r="B120" s="151" t="s">
        <v>31</v>
      </c>
      <c r="C120" s="184"/>
      <c r="D120" s="152"/>
      <c r="E120" s="153"/>
      <c r="F120" s="153"/>
      <c r="G120" s="167">
        <f>G8+G30+G45+G48+G70+G109+G111+G113</f>
        <v>0</v>
      </c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AE120">
        <f>SUMIF(L7:L118,AE119,G7:G118)</f>
        <v>0</v>
      </c>
      <c r="AF120">
        <f>SUMIF(L7:L118,AF119,G7:G118)</f>
        <v>0</v>
      </c>
      <c r="AG120" t="s">
        <v>172</v>
      </c>
    </row>
    <row r="121" spans="1:60" x14ac:dyDescent="0.2">
      <c r="A121" s="3"/>
      <c r="B121" s="4"/>
      <c r="C121" s="183"/>
      <c r="D121" s="6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</row>
    <row r="122" spans="1:60" x14ac:dyDescent="0.2">
      <c r="A122" s="3"/>
      <c r="B122" s="4"/>
      <c r="C122" s="183"/>
      <c r="D122" s="6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</row>
    <row r="123" spans="1:60" x14ac:dyDescent="0.2">
      <c r="A123" s="262" t="s">
        <v>173</v>
      </c>
      <c r="B123" s="262"/>
      <c r="C123" s="263"/>
      <c r="D123" s="6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</row>
    <row r="124" spans="1:60" x14ac:dyDescent="0.2">
      <c r="A124" s="264"/>
      <c r="B124" s="265"/>
      <c r="C124" s="266"/>
      <c r="D124" s="265"/>
      <c r="E124" s="265"/>
      <c r="F124" s="265"/>
      <c r="G124" s="267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AG124" t="s">
        <v>174</v>
      </c>
    </row>
    <row r="125" spans="1:60" x14ac:dyDescent="0.2">
      <c r="A125" s="268"/>
      <c r="B125" s="269"/>
      <c r="C125" s="270"/>
      <c r="D125" s="269"/>
      <c r="E125" s="269"/>
      <c r="F125" s="269"/>
      <c r="G125" s="271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</row>
    <row r="126" spans="1:60" x14ac:dyDescent="0.2">
      <c r="A126" s="268"/>
      <c r="B126" s="269"/>
      <c r="C126" s="270"/>
      <c r="D126" s="269"/>
      <c r="E126" s="269"/>
      <c r="F126" s="269"/>
      <c r="G126" s="271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</row>
    <row r="127" spans="1:60" x14ac:dyDescent="0.2">
      <c r="A127" s="268"/>
      <c r="B127" s="269"/>
      <c r="C127" s="270"/>
      <c r="D127" s="269"/>
      <c r="E127" s="269"/>
      <c r="F127" s="269"/>
      <c r="G127" s="271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</row>
    <row r="128" spans="1:60" x14ac:dyDescent="0.2">
      <c r="A128" s="272"/>
      <c r="B128" s="273"/>
      <c r="C128" s="274"/>
      <c r="D128" s="273"/>
      <c r="E128" s="273"/>
      <c r="F128" s="273"/>
      <c r="G128" s="275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</row>
    <row r="129" spans="1:33" x14ac:dyDescent="0.2">
      <c r="A129" s="3"/>
      <c r="B129" s="4"/>
      <c r="C129" s="183"/>
      <c r="D129" s="6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</row>
    <row r="130" spans="1:33" x14ac:dyDescent="0.2">
      <c r="C130" s="185"/>
      <c r="D130" s="10"/>
      <c r="AG130" t="s">
        <v>175</v>
      </c>
    </row>
    <row r="131" spans="1:33" x14ac:dyDescent="0.2">
      <c r="D131" s="10"/>
    </row>
    <row r="132" spans="1:33" x14ac:dyDescent="0.2">
      <c r="D132" s="10"/>
    </row>
    <row r="133" spans="1:33" x14ac:dyDescent="0.2">
      <c r="D133" s="10"/>
    </row>
    <row r="134" spans="1:33" x14ac:dyDescent="0.2">
      <c r="D134" s="10"/>
    </row>
    <row r="135" spans="1:33" x14ac:dyDescent="0.2">
      <c r="D135" s="10"/>
    </row>
    <row r="136" spans="1:33" x14ac:dyDescent="0.2">
      <c r="D136" s="10"/>
    </row>
    <row r="137" spans="1:33" x14ac:dyDescent="0.2">
      <c r="D137" s="10"/>
    </row>
    <row r="138" spans="1:33" x14ac:dyDescent="0.2">
      <c r="D138" s="10"/>
    </row>
    <row r="139" spans="1:33" x14ac:dyDescent="0.2">
      <c r="D139" s="10"/>
    </row>
    <row r="140" spans="1:33" x14ac:dyDescent="0.2">
      <c r="D140" s="10"/>
    </row>
    <row r="141" spans="1:33" x14ac:dyDescent="0.2">
      <c r="D141" s="10"/>
    </row>
    <row r="142" spans="1:33" x14ac:dyDescent="0.2">
      <c r="D142" s="10"/>
    </row>
    <row r="143" spans="1:33" x14ac:dyDescent="0.2">
      <c r="D143" s="10"/>
    </row>
    <row r="144" spans="1:33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24:G128"/>
    <mergeCell ref="A1:G1"/>
    <mergeCell ref="C2:G2"/>
    <mergeCell ref="C3:G3"/>
    <mergeCell ref="C4:G4"/>
    <mergeCell ref="A123:C123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7D0BD8-4203-4A8E-A15C-CE3FE39B6B61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20" customWidth="1"/>
    <col min="3" max="3" width="38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5" t="s">
        <v>7</v>
      </c>
      <c r="B1" s="255"/>
      <c r="C1" s="255"/>
      <c r="D1" s="255"/>
      <c r="E1" s="255"/>
      <c r="F1" s="255"/>
      <c r="G1" s="255"/>
      <c r="AG1" t="s">
        <v>89</v>
      </c>
    </row>
    <row r="2" spans="1:60" ht="24.95" customHeight="1" x14ac:dyDescent="0.2">
      <c r="A2" s="139" t="s">
        <v>8</v>
      </c>
      <c r="B2" s="48" t="s">
        <v>44</v>
      </c>
      <c r="C2" s="256" t="s">
        <v>45</v>
      </c>
      <c r="D2" s="257"/>
      <c r="E2" s="257"/>
      <c r="F2" s="257"/>
      <c r="G2" s="258"/>
      <c r="AG2" t="s">
        <v>90</v>
      </c>
    </row>
    <row r="3" spans="1:60" ht="24.95" customHeight="1" x14ac:dyDescent="0.2">
      <c r="A3" s="139" t="s">
        <v>9</v>
      </c>
      <c r="B3" s="48" t="s">
        <v>64</v>
      </c>
      <c r="C3" s="256" t="s">
        <v>29</v>
      </c>
      <c r="D3" s="257"/>
      <c r="E3" s="257"/>
      <c r="F3" s="257"/>
      <c r="G3" s="258"/>
      <c r="AC3" s="120" t="s">
        <v>90</v>
      </c>
      <c r="AG3" t="s">
        <v>91</v>
      </c>
    </row>
    <row r="4" spans="1:60" ht="24.95" customHeight="1" x14ac:dyDescent="0.2">
      <c r="A4" s="140" t="s">
        <v>10</v>
      </c>
      <c r="B4" s="141" t="s">
        <v>61</v>
      </c>
      <c r="C4" s="259" t="s">
        <v>29</v>
      </c>
      <c r="D4" s="260"/>
      <c r="E4" s="260"/>
      <c r="F4" s="260"/>
      <c r="G4" s="261"/>
      <c r="AG4" t="s">
        <v>92</v>
      </c>
    </row>
    <row r="5" spans="1:60" x14ac:dyDescent="0.2">
      <c r="D5" s="10"/>
    </row>
    <row r="6" spans="1:60" ht="38.25" x14ac:dyDescent="0.2">
      <c r="A6" s="143" t="s">
        <v>93</v>
      </c>
      <c r="B6" s="145" t="s">
        <v>94</v>
      </c>
      <c r="C6" s="145" t="s">
        <v>95</v>
      </c>
      <c r="D6" s="144" t="s">
        <v>96</v>
      </c>
      <c r="E6" s="143" t="s">
        <v>97</v>
      </c>
      <c r="F6" s="142" t="s">
        <v>98</v>
      </c>
      <c r="G6" s="143" t="s">
        <v>31</v>
      </c>
      <c r="H6" s="146" t="s">
        <v>32</v>
      </c>
      <c r="I6" s="146" t="s">
        <v>99</v>
      </c>
      <c r="J6" s="146" t="s">
        <v>33</v>
      </c>
      <c r="K6" s="146" t="s">
        <v>100</v>
      </c>
      <c r="L6" s="146" t="s">
        <v>101</v>
      </c>
      <c r="M6" s="146" t="s">
        <v>102</v>
      </c>
      <c r="N6" s="146" t="s">
        <v>103</v>
      </c>
      <c r="O6" s="146" t="s">
        <v>104</v>
      </c>
      <c r="P6" s="146" t="s">
        <v>105</v>
      </c>
      <c r="Q6" s="146" t="s">
        <v>106</v>
      </c>
      <c r="R6" s="146" t="s">
        <v>107</v>
      </c>
      <c r="S6" s="146" t="s">
        <v>108</v>
      </c>
      <c r="T6" s="146" t="s">
        <v>109</v>
      </c>
      <c r="U6" s="146" t="s">
        <v>110</v>
      </c>
      <c r="V6" s="146" t="s">
        <v>111</v>
      </c>
      <c r="W6" s="146" t="s">
        <v>112</v>
      </c>
      <c r="X6" s="146" t="s">
        <v>113</v>
      </c>
      <c r="Y6" s="146" t="s">
        <v>114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">
      <c r="A8" s="161" t="s">
        <v>115</v>
      </c>
      <c r="B8" s="162" t="s">
        <v>87</v>
      </c>
      <c r="C8" s="180" t="s">
        <v>29</v>
      </c>
      <c r="D8" s="163"/>
      <c r="E8" s="164"/>
      <c r="F8" s="165"/>
      <c r="G8" s="166">
        <f>SUMIF(AG9:AG14,"&lt;&gt;NOR",G9:G14)</f>
        <v>0</v>
      </c>
      <c r="H8" s="160"/>
      <c r="I8" s="160">
        <f>SUM(I9:I14)</f>
        <v>0</v>
      </c>
      <c r="J8" s="160"/>
      <c r="K8" s="160">
        <f>SUM(K9:K14)</f>
        <v>0</v>
      </c>
      <c r="L8" s="160"/>
      <c r="M8" s="160">
        <f>SUM(M9:M14)</f>
        <v>0</v>
      </c>
      <c r="N8" s="159"/>
      <c r="O8" s="159">
        <f>SUM(O9:O14)</f>
        <v>0</v>
      </c>
      <c r="P8" s="159"/>
      <c r="Q8" s="159">
        <f>SUM(Q9:Q14)</f>
        <v>0</v>
      </c>
      <c r="R8" s="160"/>
      <c r="S8" s="160"/>
      <c r="T8" s="160"/>
      <c r="U8" s="160"/>
      <c r="V8" s="160">
        <f>SUM(V9:V14)</f>
        <v>0</v>
      </c>
      <c r="W8" s="160"/>
      <c r="X8" s="160"/>
      <c r="Y8" s="160"/>
      <c r="AG8" t="s">
        <v>116</v>
      </c>
    </row>
    <row r="9" spans="1:60" outlineLevel="1" x14ac:dyDescent="0.2">
      <c r="A9" s="168">
        <v>1</v>
      </c>
      <c r="B9" s="169" t="s">
        <v>327</v>
      </c>
      <c r="C9" s="182" t="s">
        <v>328</v>
      </c>
      <c r="D9" s="170" t="s">
        <v>329</v>
      </c>
      <c r="E9" s="171">
        <v>1</v>
      </c>
      <c r="F9" s="172"/>
      <c r="G9" s="173">
        <f>ROUND(E9*F9,2)</f>
        <v>0</v>
      </c>
      <c r="H9" s="158"/>
      <c r="I9" s="157">
        <f>ROUND(E9*H9,2)</f>
        <v>0</v>
      </c>
      <c r="J9" s="158"/>
      <c r="K9" s="157">
        <f>ROUND(E9*J9,2)</f>
        <v>0</v>
      </c>
      <c r="L9" s="157">
        <v>21</v>
      </c>
      <c r="M9" s="157">
        <f>G9*(1+L9/100)</f>
        <v>0</v>
      </c>
      <c r="N9" s="156">
        <v>0</v>
      </c>
      <c r="O9" s="156">
        <f>ROUND(E9*N9,2)</f>
        <v>0</v>
      </c>
      <c r="P9" s="156">
        <v>0</v>
      </c>
      <c r="Q9" s="156">
        <f>ROUND(E9*P9,2)</f>
        <v>0</v>
      </c>
      <c r="R9" s="157"/>
      <c r="S9" s="157" t="s">
        <v>178</v>
      </c>
      <c r="T9" s="157" t="s">
        <v>121</v>
      </c>
      <c r="U9" s="157">
        <v>0</v>
      </c>
      <c r="V9" s="157">
        <f>ROUND(E9*U9,2)</f>
        <v>0</v>
      </c>
      <c r="W9" s="157"/>
      <c r="X9" s="157" t="s">
        <v>330</v>
      </c>
      <c r="Y9" s="157" t="s">
        <v>123</v>
      </c>
      <c r="Z9" s="147"/>
      <c r="AA9" s="147"/>
      <c r="AB9" s="147"/>
      <c r="AC9" s="147"/>
      <c r="AD9" s="147"/>
      <c r="AE9" s="147"/>
      <c r="AF9" s="147"/>
      <c r="AG9" s="147" t="s">
        <v>331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ht="33.75" outlineLevel="2" x14ac:dyDescent="0.2">
      <c r="A10" s="154"/>
      <c r="B10" s="155"/>
      <c r="C10" s="194" t="s">
        <v>332</v>
      </c>
      <c r="D10" s="186"/>
      <c r="E10" s="187">
        <v>1</v>
      </c>
      <c r="F10" s="157"/>
      <c r="G10" s="157"/>
      <c r="H10" s="157"/>
      <c r="I10" s="157"/>
      <c r="J10" s="157"/>
      <c r="K10" s="157"/>
      <c r="L10" s="157"/>
      <c r="M10" s="157"/>
      <c r="N10" s="156"/>
      <c r="O10" s="156"/>
      <c r="P10" s="156"/>
      <c r="Q10" s="156"/>
      <c r="R10" s="157"/>
      <c r="S10" s="157"/>
      <c r="T10" s="157"/>
      <c r="U10" s="157"/>
      <c r="V10" s="157"/>
      <c r="W10" s="157"/>
      <c r="X10" s="157"/>
      <c r="Y10" s="157"/>
      <c r="Z10" s="147"/>
      <c r="AA10" s="147"/>
      <c r="AB10" s="147"/>
      <c r="AC10" s="147"/>
      <c r="AD10" s="147"/>
      <c r="AE10" s="147"/>
      <c r="AF10" s="147"/>
      <c r="AG10" s="147" t="s">
        <v>180</v>
      </c>
      <c r="AH10" s="147">
        <v>0</v>
      </c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 x14ac:dyDescent="0.2">
      <c r="A11" s="168">
        <v>2</v>
      </c>
      <c r="B11" s="169" t="s">
        <v>333</v>
      </c>
      <c r="C11" s="182" t="s">
        <v>334</v>
      </c>
      <c r="D11" s="170" t="s">
        <v>0</v>
      </c>
      <c r="E11" s="171">
        <v>2.4</v>
      </c>
      <c r="F11" s="172"/>
      <c r="G11" s="173">
        <f>ROUND(E11*F11,2)</f>
        <v>0</v>
      </c>
      <c r="H11" s="158"/>
      <c r="I11" s="157">
        <f>ROUND(E11*H11,2)</f>
        <v>0</v>
      </c>
      <c r="J11" s="158"/>
      <c r="K11" s="157">
        <f>ROUND(E11*J11,2)</f>
        <v>0</v>
      </c>
      <c r="L11" s="157">
        <v>21</v>
      </c>
      <c r="M11" s="157">
        <f>G11*(1+L11/100)</f>
        <v>0</v>
      </c>
      <c r="N11" s="156">
        <v>0</v>
      </c>
      <c r="O11" s="156">
        <f>ROUND(E11*N11,2)</f>
        <v>0</v>
      </c>
      <c r="P11" s="156">
        <v>0</v>
      </c>
      <c r="Q11" s="156">
        <f>ROUND(E11*P11,2)</f>
        <v>0</v>
      </c>
      <c r="R11" s="157"/>
      <c r="S11" s="157" t="s">
        <v>178</v>
      </c>
      <c r="T11" s="157" t="s">
        <v>121</v>
      </c>
      <c r="U11" s="157">
        <v>0</v>
      </c>
      <c r="V11" s="157">
        <f>ROUND(E11*U11,2)</f>
        <v>0</v>
      </c>
      <c r="W11" s="157"/>
      <c r="X11" s="157" t="s">
        <v>330</v>
      </c>
      <c r="Y11" s="157" t="s">
        <v>123</v>
      </c>
      <c r="Z11" s="147"/>
      <c r="AA11" s="147"/>
      <c r="AB11" s="147"/>
      <c r="AC11" s="147"/>
      <c r="AD11" s="147"/>
      <c r="AE11" s="147"/>
      <c r="AF11" s="147"/>
      <c r="AG11" s="147" t="s">
        <v>331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ht="33.75" outlineLevel="2" x14ac:dyDescent="0.2">
      <c r="A12" s="154"/>
      <c r="B12" s="155"/>
      <c r="C12" s="194" t="s">
        <v>335</v>
      </c>
      <c r="D12" s="186"/>
      <c r="E12" s="187">
        <v>2.4</v>
      </c>
      <c r="F12" s="157"/>
      <c r="G12" s="157"/>
      <c r="H12" s="157"/>
      <c r="I12" s="157"/>
      <c r="J12" s="157"/>
      <c r="K12" s="157"/>
      <c r="L12" s="157"/>
      <c r="M12" s="157"/>
      <c r="N12" s="156"/>
      <c r="O12" s="156"/>
      <c r="P12" s="156"/>
      <c r="Q12" s="156"/>
      <c r="R12" s="157"/>
      <c r="S12" s="157"/>
      <c r="T12" s="157"/>
      <c r="U12" s="157"/>
      <c r="V12" s="157"/>
      <c r="W12" s="157"/>
      <c r="X12" s="157"/>
      <c r="Y12" s="157"/>
      <c r="Z12" s="147"/>
      <c r="AA12" s="147"/>
      <c r="AB12" s="147"/>
      <c r="AC12" s="147"/>
      <c r="AD12" s="147"/>
      <c r="AE12" s="147"/>
      <c r="AF12" s="147"/>
      <c r="AG12" s="147" t="s">
        <v>180</v>
      </c>
      <c r="AH12" s="147">
        <v>0</v>
      </c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1" x14ac:dyDescent="0.2">
      <c r="A13" s="168">
        <v>3</v>
      </c>
      <c r="B13" s="169" t="s">
        <v>336</v>
      </c>
      <c r="C13" s="182" t="s">
        <v>337</v>
      </c>
      <c r="D13" s="170" t="s">
        <v>0</v>
      </c>
      <c r="E13" s="171">
        <v>5</v>
      </c>
      <c r="F13" s="172"/>
      <c r="G13" s="173">
        <f>ROUND(E13*F13,2)</f>
        <v>0</v>
      </c>
      <c r="H13" s="158"/>
      <c r="I13" s="157">
        <f>ROUND(E13*H13,2)</f>
        <v>0</v>
      </c>
      <c r="J13" s="158"/>
      <c r="K13" s="157">
        <f>ROUND(E13*J13,2)</f>
        <v>0</v>
      </c>
      <c r="L13" s="157">
        <v>21</v>
      </c>
      <c r="M13" s="157">
        <f>G13*(1+L13/100)</f>
        <v>0</v>
      </c>
      <c r="N13" s="156">
        <v>0</v>
      </c>
      <c r="O13" s="156">
        <f>ROUND(E13*N13,2)</f>
        <v>0</v>
      </c>
      <c r="P13" s="156">
        <v>0</v>
      </c>
      <c r="Q13" s="156">
        <f>ROUND(E13*P13,2)</f>
        <v>0</v>
      </c>
      <c r="R13" s="157"/>
      <c r="S13" s="157" t="s">
        <v>178</v>
      </c>
      <c r="T13" s="157" t="s">
        <v>121</v>
      </c>
      <c r="U13" s="157">
        <v>0</v>
      </c>
      <c r="V13" s="157">
        <f>ROUND(E13*U13,2)</f>
        <v>0</v>
      </c>
      <c r="W13" s="157"/>
      <c r="X13" s="157" t="s">
        <v>330</v>
      </c>
      <c r="Y13" s="157" t="s">
        <v>123</v>
      </c>
      <c r="Z13" s="147"/>
      <c r="AA13" s="147"/>
      <c r="AB13" s="147"/>
      <c r="AC13" s="147"/>
      <c r="AD13" s="147"/>
      <c r="AE13" s="147"/>
      <c r="AF13" s="147"/>
      <c r="AG13" s="147" t="s">
        <v>331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2" x14ac:dyDescent="0.2">
      <c r="A14" s="154"/>
      <c r="B14" s="155"/>
      <c r="C14" s="194" t="s">
        <v>338</v>
      </c>
      <c r="D14" s="186"/>
      <c r="E14" s="187">
        <v>5</v>
      </c>
      <c r="F14" s="157"/>
      <c r="G14" s="157"/>
      <c r="H14" s="157"/>
      <c r="I14" s="157"/>
      <c r="J14" s="157"/>
      <c r="K14" s="157"/>
      <c r="L14" s="157"/>
      <c r="M14" s="157"/>
      <c r="N14" s="156"/>
      <c r="O14" s="156"/>
      <c r="P14" s="156"/>
      <c r="Q14" s="156"/>
      <c r="R14" s="157"/>
      <c r="S14" s="157"/>
      <c r="T14" s="157"/>
      <c r="U14" s="157"/>
      <c r="V14" s="157"/>
      <c r="W14" s="157"/>
      <c r="X14" s="157"/>
      <c r="Y14" s="157"/>
      <c r="Z14" s="147"/>
      <c r="AA14" s="147"/>
      <c r="AB14" s="147"/>
      <c r="AC14" s="147"/>
      <c r="AD14" s="147"/>
      <c r="AE14" s="147"/>
      <c r="AF14" s="147"/>
      <c r="AG14" s="147" t="s">
        <v>180</v>
      </c>
      <c r="AH14" s="147">
        <v>0</v>
      </c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x14ac:dyDescent="0.2">
      <c r="A15" s="161" t="s">
        <v>115</v>
      </c>
      <c r="B15" s="162" t="s">
        <v>88</v>
      </c>
      <c r="C15" s="180" t="s">
        <v>30</v>
      </c>
      <c r="D15" s="163"/>
      <c r="E15" s="164"/>
      <c r="F15" s="165"/>
      <c r="G15" s="166">
        <f>SUMIF(AG16:AG16,"&lt;&gt;NOR",G16:G16)</f>
        <v>0</v>
      </c>
      <c r="H15" s="160"/>
      <c r="I15" s="160">
        <f>SUM(I16:I16)</f>
        <v>0</v>
      </c>
      <c r="J15" s="160"/>
      <c r="K15" s="160">
        <f>SUM(K16:K16)</f>
        <v>0</v>
      </c>
      <c r="L15" s="160"/>
      <c r="M15" s="160">
        <f>SUM(M16:M16)</f>
        <v>0</v>
      </c>
      <c r="N15" s="159"/>
      <c r="O15" s="159">
        <f>SUM(O16:O16)</f>
        <v>0</v>
      </c>
      <c r="P15" s="159"/>
      <c r="Q15" s="159">
        <f>SUM(Q16:Q16)</f>
        <v>0</v>
      </c>
      <c r="R15" s="160"/>
      <c r="S15" s="160"/>
      <c r="T15" s="160"/>
      <c r="U15" s="160"/>
      <c r="V15" s="160">
        <f>SUM(V16:V16)</f>
        <v>0</v>
      </c>
      <c r="W15" s="160"/>
      <c r="X15" s="160"/>
      <c r="Y15" s="160"/>
      <c r="AG15" t="s">
        <v>116</v>
      </c>
    </row>
    <row r="16" spans="1:60" ht="22.5" outlineLevel="1" x14ac:dyDescent="0.2">
      <c r="A16" s="168">
        <v>4</v>
      </c>
      <c r="B16" s="169" t="s">
        <v>339</v>
      </c>
      <c r="C16" s="182" t="s">
        <v>340</v>
      </c>
      <c r="D16" s="170" t="s">
        <v>329</v>
      </c>
      <c r="E16" s="171">
        <v>1</v>
      </c>
      <c r="F16" s="172"/>
      <c r="G16" s="173">
        <f>ROUND(E16*F16,2)</f>
        <v>0</v>
      </c>
      <c r="H16" s="158"/>
      <c r="I16" s="157">
        <f>ROUND(E16*H16,2)</f>
        <v>0</v>
      </c>
      <c r="J16" s="158"/>
      <c r="K16" s="157">
        <f>ROUND(E16*J16,2)</f>
        <v>0</v>
      </c>
      <c r="L16" s="157">
        <v>21</v>
      </c>
      <c r="M16" s="157">
        <f>G16*(1+L16/100)</f>
        <v>0</v>
      </c>
      <c r="N16" s="156">
        <v>0</v>
      </c>
      <c r="O16" s="156">
        <f>ROUND(E16*N16,2)</f>
        <v>0</v>
      </c>
      <c r="P16" s="156">
        <v>0</v>
      </c>
      <c r="Q16" s="156">
        <f>ROUND(E16*P16,2)</f>
        <v>0</v>
      </c>
      <c r="R16" s="157"/>
      <c r="S16" s="157" t="s">
        <v>178</v>
      </c>
      <c r="T16" s="157" t="s">
        <v>121</v>
      </c>
      <c r="U16" s="157">
        <v>0</v>
      </c>
      <c r="V16" s="157">
        <f>ROUND(E16*U16,2)</f>
        <v>0</v>
      </c>
      <c r="W16" s="157"/>
      <c r="X16" s="157" t="s">
        <v>330</v>
      </c>
      <c r="Y16" s="157" t="s">
        <v>123</v>
      </c>
      <c r="Z16" s="147"/>
      <c r="AA16" s="147"/>
      <c r="AB16" s="147"/>
      <c r="AC16" s="147"/>
      <c r="AD16" s="147"/>
      <c r="AE16" s="147"/>
      <c r="AF16" s="147"/>
      <c r="AG16" s="147" t="s">
        <v>331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33" x14ac:dyDescent="0.2">
      <c r="A17" s="3"/>
      <c r="B17" s="4"/>
      <c r="C17" s="183"/>
      <c r="D17" s="6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AE17">
        <v>15</v>
      </c>
      <c r="AF17">
        <v>21</v>
      </c>
      <c r="AG17" t="s">
        <v>101</v>
      </c>
    </row>
    <row r="18" spans="1:33" x14ac:dyDescent="0.2">
      <c r="A18" s="150"/>
      <c r="B18" s="151" t="s">
        <v>31</v>
      </c>
      <c r="C18" s="184"/>
      <c r="D18" s="152"/>
      <c r="E18" s="153"/>
      <c r="F18" s="153"/>
      <c r="G18" s="167">
        <f>G8+G15</f>
        <v>0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AE18">
        <f>SUMIF(L7:L16,AE17,G7:G16)</f>
        <v>0</v>
      </c>
      <c r="AF18">
        <f>SUMIF(L7:L16,AF17,G7:G16)</f>
        <v>0</v>
      </c>
      <c r="AG18" t="s">
        <v>172</v>
      </c>
    </row>
    <row r="19" spans="1:33" x14ac:dyDescent="0.2">
      <c r="A19" s="3"/>
      <c r="B19" s="4"/>
      <c r="C19" s="183"/>
      <c r="D19" s="6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33" x14ac:dyDescent="0.2">
      <c r="A20" s="3"/>
      <c r="B20" s="4"/>
      <c r="C20" s="183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33" x14ac:dyDescent="0.2">
      <c r="A21" s="262" t="s">
        <v>173</v>
      </c>
      <c r="B21" s="262"/>
      <c r="C21" s="263"/>
      <c r="D21" s="6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spans="1:33" x14ac:dyDescent="0.2">
      <c r="A22" s="264"/>
      <c r="B22" s="265"/>
      <c r="C22" s="266"/>
      <c r="D22" s="265"/>
      <c r="E22" s="265"/>
      <c r="F22" s="265"/>
      <c r="G22" s="267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AG22" t="s">
        <v>174</v>
      </c>
    </row>
    <row r="23" spans="1:33" x14ac:dyDescent="0.2">
      <c r="A23" s="268"/>
      <c r="B23" s="269"/>
      <c r="C23" s="270"/>
      <c r="D23" s="269"/>
      <c r="E23" s="269"/>
      <c r="F23" s="269"/>
      <c r="G23" s="271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spans="1:33" x14ac:dyDescent="0.2">
      <c r="A24" s="268"/>
      <c r="B24" s="269"/>
      <c r="C24" s="270"/>
      <c r="D24" s="269"/>
      <c r="E24" s="269"/>
      <c r="F24" s="269"/>
      <c r="G24" s="271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33" x14ac:dyDescent="0.2">
      <c r="A25" s="268"/>
      <c r="B25" s="269"/>
      <c r="C25" s="270"/>
      <c r="D25" s="269"/>
      <c r="E25" s="269"/>
      <c r="F25" s="269"/>
      <c r="G25" s="271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spans="1:33" x14ac:dyDescent="0.2">
      <c r="A26" s="272"/>
      <c r="B26" s="273"/>
      <c r="C26" s="274"/>
      <c r="D26" s="273"/>
      <c r="E26" s="273"/>
      <c r="F26" s="273"/>
      <c r="G26" s="275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1:33" x14ac:dyDescent="0.2">
      <c r="A27" s="3"/>
      <c r="B27" s="4"/>
      <c r="C27" s="183"/>
      <c r="D27" s="6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 spans="1:33" x14ac:dyDescent="0.2">
      <c r="C28" s="185"/>
      <c r="D28" s="10"/>
      <c r="AG28" t="s">
        <v>175</v>
      </c>
    </row>
    <row r="29" spans="1:33" x14ac:dyDescent="0.2">
      <c r="D29" s="10"/>
    </row>
    <row r="30" spans="1:33" x14ac:dyDescent="0.2">
      <c r="D30" s="10"/>
    </row>
    <row r="31" spans="1:33" x14ac:dyDescent="0.2">
      <c r="D31" s="10"/>
    </row>
    <row r="32" spans="1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22:G26"/>
    <mergeCell ref="A1:G1"/>
    <mergeCell ref="C2:G2"/>
    <mergeCell ref="C3:G3"/>
    <mergeCell ref="C4:G4"/>
    <mergeCell ref="A21:C21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C336328295B7D489BC64F4128ED73C6" ma:contentTypeVersion="13" ma:contentTypeDescription="Ein neues Dokument erstellen." ma:contentTypeScope="" ma:versionID="5107579d59fc9e6df28524cc09dcb1d8">
  <xsd:schema xmlns:xsd="http://www.w3.org/2001/XMLSchema" xmlns:xs="http://www.w3.org/2001/XMLSchema" xmlns:p="http://schemas.microsoft.com/office/2006/metadata/properties" xmlns:ns2="1dc01b41-0dde-4ad7-a3e4-25d8d13c52a3" xmlns:ns3="8169e16b-8622-4bc4-880e-15e861c8520e" targetNamespace="http://schemas.microsoft.com/office/2006/metadata/properties" ma:root="true" ma:fieldsID="6f217ee9199bbfe1f050b3ec2df03dfe" ns2:_="" ns3:_="">
    <xsd:import namespace="1dc01b41-0dde-4ad7-a3e4-25d8d13c52a3"/>
    <xsd:import namespace="8169e16b-8622-4bc4-880e-15e861c852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c01b41-0dde-4ad7-a3e4-25d8d13c52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ildmarkierungen" ma:readOnly="false" ma:fieldId="{5cf76f15-5ced-4ddc-b409-7134ff3c332f}" ma:taxonomyMulti="true" ma:sspId="8cfb0cc3-f314-4302-93f2-a40a735074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69e16b-8622-4bc4-880e-15e861c8520e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46cf4da8-7c86-4537-9e77-d5caf17e0b13}" ma:internalName="TaxCatchAll" ma:showField="CatchAllData" ma:web="8169e16b-8622-4bc4-880e-15e861c852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dc01b41-0dde-4ad7-a3e4-25d8d13c52a3">
      <Terms xmlns="http://schemas.microsoft.com/office/infopath/2007/PartnerControls"/>
    </lcf76f155ced4ddcb4097134ff3c332f>
    <TaxCatchAll xmlns="8169e16b-8622-4bc4-880e-15e861c8520e" xsi:nil="true"/>
  </documentManagement>
</p:properties>
</file>

<file path=customXml/itemProps1.xml><?xml version="1.0" encoding="utf-8"?>
<ds:datastoreItem xmlns:ds="http://schemas.openxmlformats.org/officeDocument/2006/customXml" ds:itemID="{EE81C791-DBD2-4F2F-8336-6015B6870FE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B106C84-46CA-4F18-890A-123533B19D13}"/>
</file>

<file path=customXml/itemProps3.xml><?xml version="1.0" encoding="utf-8"?>
<ds:datastoreItem xmlns:ds="http://schemas.openxmlformats.org/officeDocument/2006/customXml" ds:itemID="{0F510C8D-2D12-4263-9D61-FDC1CEA121A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IO 01 1 Pol</vt:lpstr>
      <vt:lpstr>SO 01 1 Pol</vt:lpstr>
      <vt:lpstr>SO VRN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'IO 01 1 Pol'!Názvy_tisku</vt:lpstr>
      <vt:lpstr>'SO 01 1 Pol'!Názvy_tisku</vt:lpstr>
      <vt:lpstr>'SO VRN 1 Pol'!Názvy_tisku</vt:lpstr>
      <vt:lpstr>oadresa</vt:lpstr>
      <vt:lpstr>Stavba!Objednatel</vt:lpstr>
      <vt:lpstr>Stavba!Objekt</vt:lpstr>
      <vt:lpstr>'IO 01 1 Pol'!Oblast_tisku</vt:lpstr>
      <vt:lpstr>'SO 01 1 Pol'!Oblast_tisku</vt:lpstr>
      <vt:lpstr>'SO VRN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Sukup</dc:creator>
  <cp:lastModifiedBy>Kocáb, Michal</cp:lastModifiedBy>
  <cp:lastPrinted>2019-03-19T12:27:02Z</cp:lastPrinted>
  <dcterms:created xsi:type="dcterms:W3CDTF">2009-04-08T07:15:50Z</dcterms:created>
  <dcterms:modified xsi:type="dcterms:W3CDTF">2022-08-02T13:08:35Z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0x010100CC336328295B7D489BC64F4128ED73C6</vt:lpwstr>
  </property>
  <property fmtid="{D5CDD505-2E9C-101B-9397-08002B2CF9AE}" pid="3" name="MediaServiceImageTags">
    <vt:lpwstr/>
  </property>
</Properties>
</file>